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<sst xmlns="http://schemas.openxmlformats.org/spreadsheetml/2006/main" count="81" uniqueCount="80">
  <si>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</si>
  <si>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</si>
  <si>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</si>
  <si>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</si>
  <si>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</si>
  <si>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</si>
  <si>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</si>
  <si>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</si>
  <si>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</si>
  <si>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</si>
  <si>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</si>
  <si>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</si>
  <si>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</si>
  <si>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</si>
  <si>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</si>
  <si>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</si>
  <si>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</si>
  <si>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</si>
  <si>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</si>
  <si>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</si>
  <si>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</si>
  <si>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</si>
  <si>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</si>
  <si>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</si>
  <si>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</si>
  <si>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</si>
  <si>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</si>
  <si>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</si>
  <si>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</si>
  <si>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</si>
  <si>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</si>
  <si>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</si>
  <si>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</si>
  <si>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</si>
  <si>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</si>
  <si>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</si>
  <si>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</si>
  <si>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</si>
  <si>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</si>
  <si>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</si>
  <si>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</si>
  <si>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</si>
  <si>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</si>
  <si>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</si>
  <si>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</si>
  <si>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</si>
  <si>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</si>
  <si>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</si>
  <si>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</si>
  <si>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</si>
  <si>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</si>
  <si>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</si>
  <si>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</si>
  <si>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</si>
  <si>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</si>
  <si>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</si>
  <si>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</si>
  <si>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</si>
  <si>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</si>
  <si>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</si>
  <si>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</si>
  <si>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</si>
  <si>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</si>
  <si>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</si>
  <si>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</si>
  <si>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</si>
  <si>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</si>
  <si>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</si>
  <si>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</si>
  <si>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</si>
  <si>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</si>
  <si>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</si>
  <si>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</si>
  <si>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</si>
  <si>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02/07/22 - VENCIMENTO 08/07/22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</si>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</sst>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45872</v>
      </c>
      <c r="C7" s="10">
        <f>C8+C11</f>
        <v>56571</v>
      </c>
      <c r="D7" s="10">
        <f aca="true" t="shared" si="0" ref="D7:K7">D8+D11</f>
        <v>181653</v>
      </c>
      <c r="E7" s="10">
        <f t="shared" si="0"/>
        <v>148011</v>
      </c>
      <c r="F7" s="10">
        <f t="shared" si="0"/>
        <v>156231</v>
      </c>
      <c r="G7" s="10">
        <f t="shared" si="0"/>
        <v>68658</v>
      </c>
      <c r="H7" s="10">
        <f t="shared" si="0"/>
        <v>36166</v>
      </c>
      <c r="I7" s="10">
        <f t="shared" si="0"/>
        <v>67631</v>
      </c>
      <c r="J7" s="10">
        <f t="shared" si="0"/>
        <v>44951</v>
      </c>
      <c r="K7" s="10">
        <f t="shared" si="0"/>
        <v>122906</v>
      </c>
      <c r="L7" s="10">
        <f>SUM(B7:K7)</f>
        <v>928650</v>
      </c>
      <c r="M7" s="11"/>
    </row>
    <row r="8" spans="1:13" ht="17.25" customHeight="1">
      <c r="A8" s="12" t="s">
        <v>18</v>
      </c>
      <c r="B8" s="13">
        <f>B9+B10</f>
        <v>4239</v>
      </c>
      <c r="C8" s="13">
        <f aca="true" t="shared" si="1" ref="C8:K8">C9+C10</f>
        <v>4432</v>
      </c>
      <c r="D8" s="13">
        <f t="shared" si="1"/>
        <v>14740</v>
      </c>
      <c r="E8" s="13">
        <f t="shared" si="1"/>
        <v>10803</v>
      </c>
      <c r="F8" s="13">
        <f t="shared" si="1"/>
        <v>10531</v>
      </c>
      <c r="G8" s="13">
        <f t="shared" si="1"/>
        <v>6253</v>
      </c>
      <c r="H8" s="13">
        <f t="shared" si="1"/>
        <v>2689</v>
      </c>
      <c r="I8" s="13">
        <f t="shared" si="1"/>
        <v>3870</v>
      </c>
      <c r="J8" s="13">
        <f t="shared" si="1"/>
        <v>3265</v>
      </c>
      <c r="K8" s="13">
        <f t="shared" si="1"/>
        <v>8500</v>
      </c>
      <c r="L8" s="13">
        <f>SUM(B8:K8)</f>
        <v>69322</v>
      </c>
      <c r="M8"/>
    </row>
    <row r="9" spans="1:13" ht="17.25" customHeight="1">
      <c r="A9" s="14" t="s">
        <v>19</v>
      </c>
      <c r="B9" s="15">
        <v>4238</v>
      </c>
      <c r="C9" s="15">
        <v>4432</v>
      </c>
      <c r="D9" s="15">
        <v>14740</v>
      </c>
      <c r="E9" s="15">
        <v>10803</v>
      </c>
      <c r="F9" s="15">
        <v>10531</v>
      </c>
      <c r="G9" s="15">
        <v>6253</v>
      </c>
      <c r="H9" s="15">
        <v>2673</v>
      </c>
      <c r="I9" s="15">
        <v>3870</v>
      </c>
      <c r="J9" s="15">
        <v>3265</v>
      </c>
      <c r="K9" s="15">
        <v>8500</v>
      </c>
      <c r="L9" s="13">
        <f>SUM(B9:K9)</f>
        <v>69305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16</v>
      </c>
      <c r="I10" s="15">
        <v>0</v>
      </c>
      <c r="J10" s="15">
        <v>0</v>
      </c>
      <c r="K10" s="15">
        <v>0</v>
      </c>
      <c r="L10" s="13">
        <f>SUM(B10:K10)</f>
        <v>17</v>
      </c>
      <c r="M10"/>
    </row>
    <row r="11" spans="1:13" ht="17.25" customHeight="1">
      <c r="A11" s="12" t="s">
        <v>21</v>
      </c>
      <c r="B11" s="15">
        <v>41633</v>
      </c>
      <c r="C11" s="15">
        <v>52139</v>
      </c>
      <c r="D11" s="15">
        <v>166913</v>
      </c>
      <c r="E11" s="15">
        <v>137208</v>
      </c>
      <c r="F11" s="15">
        <v>145700</v>
      </c>
      <c r="G11" s="15">
        <v>62405</v>
      </c>
      <c r="H11" s="15">
        <v>33477</v>
      </c>
      <c r="I11" s="15">
        <v>63761</v>
      </c>
      <c r="J11" s="15">
        <v>41686</v>
      </c>
      <c r="K11" s="15">
        <v>114406</v>
      </c>
      <c r="L11" s="13">
        <f>SUM(B11:K11)</f>
        <v>859328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75</v>
      </c>
      <c r="B14" s="20">
        <v>-0.0354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1.261751473041942</v>
      </c>
      <c r="C16" s="22">
        <v>1.169023362788889</v>
      </c>
      <c r="D16" s="22">
        <v>1.049473309984473</v>
      </c>
      <c r="E16" s="22">
        <v>1.061385068333831</v>
      </c>
      <c r="F16" s="22">
        <v>1.177547332669956</v>
      </c>
      <c r="G16" s="22">
        <v>1.201198146969119</v>
      </c>
      <c r="H16" s="22">
        <v>1.124656641265811</v>
      </c>
      <c r="I16" s="22">
        <v>1.130733841739683</v>
      </c>
      <c r="J16" s="22">
        <v>1.307855813499552</v>
      </c>
      <c r="K16" s="22">
        <v>1.077059634906146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SUM(B19:B28)</f>
        <v>423157.26999999996</v>
      </c>
      <c r="C18" s="25">
        <f aca="true" t="shared" si="2" ref="C18:K18">SUM(C19:C28)</f>
        <v>281258.94</v>
      </c>
      <c r="D18" s="25">
        <f t="shared" si="2"/>
        <v>973798.0900000002</v>
      </c>
      <c r="E18" s="25">
        <f t="shared" si="2"/>
        <v>808475.7999999999</v>
      </c>
      <c r="F18" s="25">
        <f t="shared" si="2"/>
        <v>841586.74</v>
      </c>
      <c r="G18" s="25">
        <f t="shared" si="2"/>
        <v>416194.45999999996</v>
      </c>
      <c r="H18" s="25">
        <f t="shared" si="2"/>
        <v>228020.85</v>
      </c>
      <c r="I18" s="25">
        <f t="shared" si="2"/>
        <v>346022.0899999999</v>
      </c>
      <c r="J18" s="25">
        <f t="shared" si="2"/>
        <v>292338.81</v>
      </c>
      <c r="K18" s="25">
        <f t="shared" si="2"/>
        <v>530850.4999999999</v>
      </c>
      <c r="L18" s="25">
        <f>SUM(B18:K18)</f>
        <v>5141703.55</v>
      </c>
      <c r="M18"/>
    </row>
    <row r="19" spans="1:13" ht="17.25" customHeight="1">
      <c r="A19" s="26" t="s">
        <v>24</v>
      </c>
      <c r="B19" s="60">
        <f>ROUND((B13+B14)*B7,2)</f>
        <v>332406.86</v>
      </c>
      <c r="C19" s="60">
        <f aca="true" t="shared" si="3" ref="C19:K19">ROUND((C13+C14)*C7,2)</f>
        <v>232144.76</v>
      </c>
      <c r="D19" s="60">
        <f t="shared" si="3"/>
        <v>887193.25</v>
      </c>
      <c r="E19" s="60">
        <f t="shared" si="3"/>
        <v>732240.02</v>
      </c>
      <c r="F19" s="60">
        <f t="shared" si="3"/>
        <v>682916.95</v>
      </c>
      <c r="G19" s="60">
        <f t="shared" si="3"/>
        <v>329997.81</v>
      </c>
      <c r="H19" s="60">
        <f t="shared" si="3"/>
        <v>191477.27</v>
      </c>
      <c r="I19" s="60">
        <f t="shared" si="3"/>
        <v>296873.04</v>
      </c>
      <c r="J19" s="60">
        <f t="shared" si="3"/>
        <v>212505.85</v>
      </c>
      <c r="K19" s="60">
        <f t="shared" si="3"/>
        <v>474478.61</v>
      </c>
      <c r="L19" s="33">
        <f>SUM(B19:K19)</f>
        <v>4372234.42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87007.99</v>
      </c>
      <c r="C20" s="33">
        <f t="shared" si="4"/>
        <v>39237.89</v>
      </c>
      <c r="D20" s="33">
        <f t="shared" si="4"/>
        <v>43892.39</v>
      </c>
      <c r="E20" s="33">
        <f t="shared" si="4"/>
        <v>44948.6</v>
      </c>
      <c r="F20" s="33">
        <f t="shared" si="4"/>
        <v>121250.08</v>
      </c>
      <c r="G20" s="33">
        <f t="shared" si="4"/>
        <v>66394.95</v>
      </c>
      <c r="H20" s="33">
        <f t="shared" si="4"/>
        <v>23868.91</v>
      </c>
      <c r="I20" s="33">
        <f t="shared" si="4"/>
        <v>38811.35</v>
      </c>
      <c r="J20" s="33">
        <f t="shared" si="4"/>
        <v>65421.16</v>
      </c>
      <c r="K20" s="33">
        <f t="shared" si="4"/>
        <v>36563.15</v>
      </c>
      <c r="L20" s="33">
        <f aca="true" t="shared" si="5" ref="L19:L26">SUM(B20:K20)</f>
        <v>567396.47</v>
      </c>
      <c r="M20"/>
    </row>
    <row r="21" spans="1:13" ht="17.25" customHeight="1">
      <c r="A21" s="27" t="s">
        <v>26</v>
      </c>
      <c r="B21" s="33">
        <v>995.57</v>
      </c>
      <c r="C21" s="33">
        <v>7433.55</v>
      </c>
      <c r="D21" s="33">
        <v>36828.43</v>
      </c>
      <c r="E21" s="33">
        <v>25890.51</v>
      </c>
      <c r="F21" s="33">
        <v>33632.16</v>
      </c>
      <c r="G21" s="33">
        <v>18734.25</v>
      </c>
      <c r="H21" s="33">
        <v>10344.68</v>
      </c>
      <c r="I21" s="33">
        <v>7753.24</v>
      </c>
      <c r="J21" s="33">
        <v>10088.39</v>
      </c>
      <c r="K21" s="33">
        <v>14999.84</v>
      </c>
      <c r="L21" s="33">
        <f t="shared" si="5"/>
        <v>166700.61999999997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562.73</v>
      </c>
      <c r="C24" s="33">
        <v>372.55</v>
      </c>
      <c r="D24" s="33">
        <v>1294.79</v>
      </c>
      <c r="E24" s="33">
        <v>1073.35</v>
      </c>
      <c r="F24" s="33">
        <v>1117.64</v>
      </c>
      <c r="G24" s="33">
        <v>552.3</v>
      </c>
      <c r="H24" s="33">
        <v>302.2</v>
      </c>
      <c r="I24" s="33">
        <v>458.52</v>
      </c>
      <c r="J24" s="33">
        <v>388.18</v>
      </c>
      <c r="K24" s="33">
        <v>706.01</v>
      </c>
      <c r="L24" s="33">
        <f t="shared" si="5"/>
        <v>6828.27</v>
      </c>
      <c r="M24"/>
    </row>
    <row r="25" spans="1:13" ht="17.25" customHeight="1">
      <c r="A25" s="27" t="s">
        <v>77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269.97</v>
      </c>
      <c r="J25" s="33">
        <v>326.71</v>
      </c>
      <c r="K25" s="33">
        <v>440.83</v>
      </c>
      <c r="L25" s="33">
        <f t="shared" si="5"/>
        <v>4153.89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-124025.36</v>
      </c>
      <c r="C29" s="33">
        <f t="shared" si="6"/>
        <v>-21572.39</v>
      </c>
      <c r="D29" s="33">
        <f t="shared" si="6"/>
        <v>-72055.85</v>
      </c>
      <c r="E29" s="33">
        <f t="shared" si="6"/>
        <v>-662020.33</v>
      </c>
      <c r="F29" s="33">
        <f t="shared" si="6"/>
        <v>-52551.16</v>
      </c>
      <c r="G29" s="33">
        <f t="shared" si="6"/>
        <v>-30584.36</v>
      </c>
      <c r="H29" s="33">
        <f t="shared" si="6"/>
        <v>-22926.24</v>
      </c>
      <c r="I29" s="33">
        <f t="shared" si="6"/>
        <v>-271577.64</v>
      </c>
      <c r="J29" s="33">
        <f t="shared" si="6"/>
        <v>-16524.510000000002</v>
      </c>
      <c r="K29" s="33">
        <f t="shared" si="6"/>
        <v>-41325.87</v>
      </c>
      <c r="L29" s="33">
        <f aca="true" t="shared" si="7" ref="L29:L36">SUM(B29:K29)</f>
        <v>-1315163.7100000002</v>
      </c>
      <c r="M29"/>
    </row>
    <row r="30" spans="1:13" ht="18.75" customHeight="1">
      <c r="A30" s="27" t="s">
        <v>30</v>
      </c>
      <c r="B30" s="33">
        <f>B31+B32+B33+B34</f>
        <v>-18647.2</v>
      </c>
      <c r="C30" s="33">
        <f aca="true" t="shared" si="8" ref="C30:K30">C31+C32+C33+C34</f>
        <v>-19500.8</v>
      </c>
      <c r="D30" s="33">
        <f t="shared" si="8"/>
        <v>-64856</v>
      </c>
      <c r="E30" s="33">
        <f t="shared" si="8"/>
        <v>-47533.2</v>
      </c>
      <c r="F30" s="33">
        <f t="shared" si="8"/>
        <v>-46336.4</v>
      </c>
      <c r="G30" s="33">
        <f t="shared" si="8"/>
        <v>-27513.2</v>
      </c>
      <c r="H30" s="33">
        <f t="shared" si="8"/>
        <v>-11761.2</v>
      </c>
      <c r="I30" s="33">
        <f t="shared" si="8"/>
        <v>-17028</v>
      </c>
      <c r="J30" s="33">
        <f t="shared" si="8"/>
        <v>-14366</v>
      </c>
      <c r="K30" s="33">
        <f t="shared" si="8"/>
        <v>-37400</v>
      </c>
      <c r="L30" s="33">
        <f t="shared" si="7"/>
        <v>-304942</v>
      </c>
      <c r="M30"/>
    </row>
    <row r="31" spans="1:13" s="36" customFormat="1" ht="18.75" customHeight="1">
      <c r="A31" s="34" t="s">
        <v>55</v>
      </c>
      <c r="B31" s="33">
        <f>-ROUND((B9)*$E$3,2)</f>
        <v>-18647.2</v>
      </c>
      <c r="C31" s="33">
        <f aca="true" t="shared" si="9" ref="C31:K31">-ROUND((C9)*$E$3,2)</f>
        <v>-19500.8</v>
      </c>
      <c r="D31" s="33">
        <f t="shared" si="9"/>
        <v>-64856</v>
      </c>
      <c r="E31" s="33">
        <f t="shared" si="9"/>
        <v>-47533.2</v>
      </c>
      <c r="F31" s="33">
        <f t="shared" si="9"/>
        <v>-46336.4</v>
      </c>
      <c r="G31" s="33">
        <f t="shared" si="9"/>
        <v>-27513.2</v>
      </c>
      <c r="H31" s="33">
        <f t="shared" si="9"/>
        <v>-11761.2</v>
      </c>
      <c r="I31" s="33">
        <f t="shared" si="9"/>
        <v>-17028</v>
      </c>
      <c r="J31" s="33">
        <f t="shared" si="9"/>
        <v>-14366</v>
      </c>
      <c r="K31" s="33">
        <f t="shared" si="9"/>
        <v>-37400</v>
      </c>
      <c r="L31" s="33">
        <f t="shared" si="7"/>
        <v>-304942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-105378.16</v>
      </c>
      <c r="C35" s="38">
        <f aca="true" t="shared" si="10" ref="C35:K35">SUM(C36:C47)</f>
        <v>-2071.59</v>
      </c>
      <c r="D35" s="38">
        <f t="shared" si="10"/>
        <v>-7199.85</v>
      </c>
      <c r="E35" s="38">
        <f t="shared" si="10"/>
        <v>-614487.13</v>
      </c>
      <c r="F35" s="38">
        <f t="shared" si="10"/>
        <v>-6214.76</v>
      </c>
      <c r="G35" s="38">
        <f t="shared" si="10"/>
        <v>-3071.16</v>
      </c>
      <c r="H35" s="38">
        <f t="shared" si="10"/>
        <v>-11165.04</v>
      </c>
      <c r="I35" s="38">
        <f t="shared" si="10"/>
        <v>-254549.64</v>
      </c>
      <c r="J35" s="38">
        <f t="shared" si="10"/>
        <v>-2158.51</v>
      </c>
      <c r="K35" s="38">
        <f t="shared" si="10"/>
        <v>-3925.87</v>
      </c>
      <c r="L35" s="33">
        <f t="shared" si="7"/>
        <v>-1010221.7100000001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-603000</v>
      </c>
      <c r="F45" s="17">
        <v>0</v>
      </c>
      <c r="G45" s="17">
        <v>0</v>
      </c>
      <c r="H45" s="17">
        <v>0</v>
      </c>
      <c r="I45" s="17">
        <v>-252000</v>
      </c>
      <c r="J45" s="17">
        <v>0</v>
      </c>
      <c r="K45" s="17">
        <v>0</v>
      </c>
      <c r="L45" s="17">
        <f>SUM(B45:K45)</f>
        <v>-855000</v>
      </c>
    </row>
    <row r="46" spans="1:12" ht="18.75" customHeight="1">
      <c r="A46" s="37" t="s">
        <v>73</v>
      </c>
      <c r="B46" s="17">
        <v>-3129.11</v>
      </c>
      <c r="C46" s="17">
        <v>-2071.59</v>
      </c>
      <c r="D46" s="17">
        <v>-7199.85</v>
      </c>
      <c r="E46" s="17">
        <v>-5968.48</v>
      </c>
      <c r="F46" s="17">
        <v>-6214.76</v>
      </c>
      <c r="G46" s="17">
        <v>-3071.16</v>
      </c>
      <c r="H46" s="17">
        <v>-1680.45</v>
      </c>
      <c r="I46" s="17">
        <v>-2549.64</v>
      </c>
      <c r="J46" s="17">
        <v>-2158.51</v>
      </c>
      <c r="K46" s="17">
        <v>-3925.87</v>
      </c>
      <c r="L46" s="30">
        <f t="shared" si="11"/>
        <v>-37969.420000000006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299131.91</v>
      </c>
      <c r="C50" s="41">
        <f>IF(C18+C29+C42+C51&lt;0,0,C18+C29+C51)</f>
        <v>259686.55</v>
      </c>
      <c r="D50" s="41">
        <f>IF(D18+D29+D42+D51&lt;0,0,D18+D29+D51)</f>
        <v>901742.2400000002</v>
      </c>
      <c r="E50" s="41">
        <f>IF(E18+E29+E42+E51&lt;0,0,E18+E29+E51)</f>
        <v>146455.46999999997</v>
      </c>
      <c r="F50" s="41">
        <f>IF(F18+F29+F42+F51&lt;0,0,F18+F29+F51)</f>
        <v>789035.58</v>
      </c>
      <c r="G50" s="41">
        <f>IF(G18+G29+G42+G51&lt;0,0,G18+G29+G51)</f>
        <v>385610.1</v>
      </c>
      <c r="H50" s="41">
        <f>IF(H18+H29+H42+H51&lt;0,0,H18+H29+H51)</f>
        <v>205094.61000000002</v>
      </c>
      <c r="I50" s="41">
        <f>IF(I18+I29+I42+I51&lt;0,0,I18+I29+I51)</f>
        <v>74444.4499999999</v>
      </c>
      <c r="J50" s="41">
        <f>IF(J18+J29+J42+J51&lt;0,0,J18+J29+J51)</f>
        <v>275814.3</v>
      </c>
      <c r="K50" s="41">
        <f>IF(K18+K29+K42+K51&lt;0,0,K18+K29+K51)</f>
        <v>489524.6299999999</v>
      </c>
      <c r="L50" s="42">
        <f>SUM(B50:K50)</f>
        <v>3826539.8399999994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299131.91</v>
      </c>
      <c r="C56" s="41">
        <f aca="true" t="shared" si="12" ref="C56:J56">SUM(C57:C68)</f>
        <v>259686.54</v>
      </c>
      <c r="D56" s="41">
        <f t="shared" si="12"/>
        <v>901742.24</v>
      </c>
      <c r="E56" s="41">
        <f t="shared" si="12"/>
        <v>146455.47</v>
      </c>
      <c r="F56" s="41">
        <f t="shared" si="12"/>
        <v>789035.58</v>
      </c>
      <c r="G56" s="41">
        <f t="shared" si="12"/>
        <v>385610.1</v>
      </c>
      <c r="H56" s="41">
        <f t="shared" si="12"/>
        <v>205094.61</v>
      </c>
      <c r="I56" s="41">
        <f>SUM(I57:I71)</f>
        <v>74444.4499999999</v>
      </c>
      <c r="J56" s="41">
        <f t="shared" si="12"/>
        <v>275814.3</v>
      </c>
      <c r="K56" s="41">
        <f>SUM(K57:K70)</f>
        <v>489524.63</v>
      </c>
      <c r="L56" s="46">
        <f>SUM(B56:K56)</f>
        <v>3826539.829999999</v>
      </c>
      <c r="M56" s="40"/>
    </row>
    <row r="57" spans="1:13" ht="18.75" customHeight="1">
      <c r="A57" s="47" t="s">
        <v>48</v>
      </c>
      <c r="B57" s="48">
        <v>299131.91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299131.91</v>
      </c>
      <c r="M57" s="40"/>
    </row>
    <row r="58" spans="1:12" ht="18.75" customHeight="1">
      <c r="A58" s="47" t="s">
        <v>58</v>
      </c>
      <c r="B58" s="17">
        <v>0</v>
      </c>
      <c r="C58" s="48">
        <v>227043.94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227043.94</v>
      </c>
    </row>
    <row r="59" spans="1:12" ht="18.75" customHeight="1">
      <c r="A59" s="47" t="s">
        <v>59</v>
      </c>
      <c r="B59" s="17">
        <v>0</v>
      </c>
      <c r="C59" s="48">
        <v>32642.6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32642.6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901742.24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901742.24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146455.47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146455.47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789035.58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789035.58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385610.1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385610.1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205094.61</v>
      </c>
      <c r="I64" s="17">
        <v>0</v>
      </c>
      <c r="J64" s="17">
        <v>0</v>
      </c>
      <c r="K64" s="17">
        <v>0</v>
      </c>
      <c r="L64" s="46">
        <f t="shared" si="13"/>
        <v>205094.61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275814.3</v>
      </c>
      <c r="K66" s="17">
        <v>0</v>
      </c>
      <c r="L66" s="46">
        <f t="shared" si="13"/>
        <v>275814.3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255336.05</v>
      </c>
      <c r="L67" s="46">
        <f t="shared" si="13"/>
        <v>255336.05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234188.58</v>
      </c>
      <c r="L68" s="46">
        <f t="shared" si="13"/>
        <v>234188.58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74444.4499999999</v>
      </c>
      <c r="J71" s="52">
        <v>0</v>
      </c>
      <c r="K71" s="52">
        <v>0</v>
      </c>
      <c r="L71" s="51">
        <f>SUM(B71:K71)</f>
        <v>74444.4499999999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2022-07-08T18:57:46Z</dcterms:modified>
  <cp:category/>
  <cp:version/>
  <cp:contentType/>
  <cp:contentStatus/>
</cp:coreProperties>
</file>