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'detalhamento'!$A$1:$L$71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<sst xmlns="http://schemas.openxmlformats.org/spreadsheetml/2006/main" count="83" uniqueCount="82">
  <si>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</si>
  <si>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</si>
  <si>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</si>
  <si>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</si>
  <si>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</si>
  <si>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</si>
  <si>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</si>
  <si>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</si>
  <si>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</si>
  <si>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</si>
  <si>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</si>
  <si>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</si>
  <si>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</si>
  <si>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</si>
  <si>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</si>
  <si>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</si>
  <si>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</si>
  <si>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</si>
  <si>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</si>
  <si>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</si>
  <si>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</si>
  <si>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</si>
  <si>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</si>
  <si>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</si>
  <si>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</si>
  <si>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</si>
  <si>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</si>
  <si>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</si>
  <si>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</si>
  <si>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</si>
  <si>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</si>
  <si>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</si>
  <si>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</si>
  <si>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</si>
  <si>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</si>
  <si>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</si>
  <si>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</si>
  <si>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</si>
  <si>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</si>
  <si>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</si>
  <si>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</si>
  <si>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</si>
  <si>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</si>
  <si>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</si>
  <si>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</si>
  <si>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</si>
  <si>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</si>
  <si>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</si>
  <si>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</si>
  <si>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</si>
  <si>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</si>
  <si>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</si>
  <si>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</si>
  <si>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</si>
  <si>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</si>
  <si>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</si>
  <si>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</si>
  <si>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</si>
  <si>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</si>
  <si>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</si>
  <si>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</si>
  <si>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</si>
  <si>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</si>
  <si>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</si>
  <si>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</si>
  <si>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</si>
  <si>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</si>
  <si>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</si>
  <si>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</si>
  <si>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</si>
  <si>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</si>
  <si>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</si>
  <si>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</si>
  <si>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01/07/22 - VENCIMENTO 08/07/22</t>
  </si>
  <si>
    <t>5.2.12. Remuneração da Implantação de Wi-Fi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</si>
  <si>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</si>
  <si>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</si>
  <si>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</si>
  <si>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</si>
  <si>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5.3. Revisão de Remuneração pelo Transporte Coletivo ¹</t>
  </si>
  <si>
    <t>7.15. Consórcio KBPX</t>
  </si>
  <si>
    <t>¹ Energia para tração mai e jun.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</si>
</sst>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81737</v>
      </c>
      <c r="C7" s="10">
        <f>C8+C11</f>
        <v>99335</v>
      </c>
      <c r="D7" s="10">
        <f aca="true" t="shared" si="0" ref="D7:K7">D8+D11</f>
        <v>293212</v>
      </c>
      <c r="E7" s="10">
        <f t="shared" si="0"/>
        <v>232355</v>
      </c>
      <c r="F7" s="10">
        <f t="shared" si="0"/>
        <v>251676</v>
      </c>
      <c r="G7" s="10">
        <f t="shared" si="0"/>
        <v>131104</v>
      </c>
      <c r="H7" s="10">
        <f t="shared" si="0"/>
        <v>71045</v>
      </c>
      <c r="I7" s="10">
        <f t="shared" si="0"/>
        <v>110809</v>
      </c>
      <c r="J7" s="10">
        <f t="shared" si="0"/>
        <v>109254</v>
      </c>
      <c r="K7" s="10">
        <f t="shared" si="0"/>
        <v>201234</v>
      </c>
      <c r="L7" s="10">
        <f>SUM(B7:K7)</f>
        <v>1581761</v>
      </c>
      <c r="M7" s="11"/>
    </row>
    <row r="8" spans="1:13" ht="17.25" customHeight="1">
      <c r="A8" s="12" t="s">
        <v>18</v>
      </c>
      <c r="B8" s="13">
        <f>B9+B10</f>
        <v>5703</v>
      </c>
      <c r="C8" s="13">
        <f aca="true" t="shared" si="1" ref="C8:K8">C9+C10</f>
        <v>6302</v>
      </c>
      <c r="D8" s="13">
        <f t="shared" si="1"/>
        <v>18791</v>
      </c>
      <c r="E8" s="13">
        <f t="shared" si="1"/>
        <v>13215</v>
      </c>
      <c r="F8" s="13">
        <f t="shared" si="1"/>
        <v>13478</v>
      </c>
      <c r="G8" s="13">
        <f t="shared" si="1"/>
        <v>9234</v>
      </c>
      <c r="H8" s="13">
        <f t="shared" si="1"/>
        <v>4536</v>
      </c>
      <c r="I8" s="13">
        <f t="shared" si="1"/>
        <v>5431</v>
      </c>
      <c r="J8" s="13">
        <f t="shared" si="1"/>
        <v>6833</v>
      </c>
      <c r="K8" s="13">
        <f t="shared" si="1"/>
        <v>11551</v>
      </c>
      <c r="L8" s="13">
        <f>SUM(B8:K8)</f>
        <v>95074</v>
      </c>
      <c r="M8"/>
    </row>
    <row r="9" spans="1:13" ht="17.25" customHeight="1">
      <c r="A9" s="14" t="s">
        <v>19</v>
      </c>
      <c r="B9" s="15">
        <v>5702</v>
      </c>
      <c r="C9" s="15">
        <v>6302</v>
      </c>
      <c r="D9" s="15">
        <v>18791</v>
      </c>
      <c r="E9" s="15">
        <v>13215</v>
      </c>
      <c r="F9" s="15">
        <v>13478</v>
      </c>
      <c r="G9" s="15">
        <v>9234</v>
      </c>
      <c r="H9" s="15">
        <v>4497</v>
      </c>
      <c r="I9" s="15">
        <v>5431</v>
      </c>
      <c r="J9" s="15">
        <v>6833</v>
      </c>
      <c r="K9" s="15">
        <v>11551</v>
      </c>
      <c r="L9" s="13">
        <f>SUM(B9:K9)</f>
        <v>95034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76034</v>
      </c>
      <c r="C11" s="15">
        <v>93033</v>
      </c>
      <c r="D11" s="15">
        <v>274421</v>
      </c>
      <c r="E11" s="15">
        <v>219140</v>
      </c>
      <c r="F11" s="15">
        <v>238198</v>
      </c>
      <c r="G11" s="15">
        <v>121870</v>
      </c>
      <c r="H11" s="15">
        <v>66509</v>
      </c>
      <c r="I11" s="15">
        <v>105378</v>
      </c>
      <c r="J11" s="15">
        <v>102421</v>
      </c>
      <c r="K11" s="15">
        <v>189683</v>
      </c>
      <c r="L11" s="13">
        <f>SUM(B11:K11)</f>
        <v>1486687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78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1.232989662741552</v>
      </c>
      <c r="C16" s="22">
        <v>1.17481562660589</v>
      </c>
      <c r="D16" s="22">
        <v>1.048391211371283</v>
      </c>
      <c r="E16" s="22">
        <v>1.082777766452567</v>
      </c>
      <c r="F16" s="22">
        <v>1.175426538749092</v>
      </c>
      <c r="G16" s="22">
        <v>1.229685173826672</v>
      </c>
      <c r="H16" s="22">
        <v>1.113143998087219</v>
      </c>
      <c r="I16" s="22">
        <v>1.148137462114355</v>
      </c>
      <c r="J16" s="22">
        <v>1.31643118595824</v>
      </c>
      <c r="K16" s="22">
        <v>1.094585473421057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SUM(B19:B28)</f>
        <v>736636.2300000001</v>
      </c>
      <c r="C18" s="25">
        <f aca="true" t="shared" si="2" ref="C18:K18">SUM(C19:C28)</f>
        <v>492520.93</v>
      </c>
      <c r="D18" s="25">
        <f t="shared" si="2"/>
        <v>1558012.2700000003</v>
      </c>
      <c r="E18" s="25">
        <f t="shared" si="2"/>
        <v>1283105.07</v>
      </c>
      <c r="F18" s="25">
        <f t="shared" si="2"/>
        <v>1350694.4099999997</v>
      </c>
      <c r="G18" s="25">
        <f t="shared" si="2"/>
        <v>810436.7800000001</v>
      </c>
      <c r="H18" s="25">
        <f t="shared" si="2"/>
        <v>439313.83999999997</v>
      </c>
      <c r="I18" s="25">
        <f t="shared" si="2"/>
        <v>573690.6200000001</v>
      </c>
      <c r="J18" s="25">
        <f t="shared" si="2"/>
        <v>703278.2999999999</v>
      </c>
      <c r="K18" s="25">
        <f t="shared" si="2"/>
        <v>878567.7599999999</v>
      </c>
      <c r="L18" s="25">
        <f>SUM(B18:K18)</f>
        <v>8826256.21</v>
      </c>
      <c r="M18"/>
    </row>
    <row r="19" spans="1:13" ht="17.25" customHeight="1">
      <c r="A19" s="26" t="s">
        <v>24</v>
      </c>
      <c r="B19" s="60">
        <f>ROUND((B13+B14)*B7,2)</f>
        <v>592299</v>
      </c>
      <c r="C19" s="60">
        <f aca="true" t="shared" si="3" ref="C19:K19">ROUND((C13+C14)*C7,2)</f>
        <v>407631.11</v>
      </c>
      <c r="D19" s="60">
        <f t="shared" si="3"/>
        <v>1432047.41</v>
      </c>
      <c r="E19" s="60">
        <f t="shared" si="3"/>
        <v>1149506.66</v>
      </c>
      <c r="F19" s="60">
        <f t="shared" si="3"/>
        <v>1100126.13</v>
      </c>
      <c r="G19" s="60">
        <f t="shared" si="3"/>
        <v>630138.27</v>
      </c>
      <c r="H19" s="60">
        <f t="shared" si="3"/>
        <v>376140.65</v>
      </c>
      <c r="I19" s="60">
        <f t="shared" si="3"/>
        <v>486407.19</v>
      </c>
      <c r="J19" s="60">
        <f t="shared" si="3"/>
        <v>516498.29</v>
      </c>
      <c r="K19" s="60">
        <f t="shared" si="3"/>
        <v>776863.86</v>
      </c>
      <c r="L19" s="33">
        <f>SUM(B19:K19)</f>
        <v>7467658.570000001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137999.54</v>
      </c>
      <c r="C20" s="33">
        <f t="shared" si="4"/>
        <v>71260.29</v>
      </c>
      <c r="D20" s="33">
        <f t="shared" si="4"/>
        <v>69298.51</v>
      </c>
      <c r="E20" s="33">
        <f t="shared" si="4"/>
        <v>95153.59</v>
      </c>
      <c r="F20" s="33">
        <f t="shared" si="4"/>
        <v>192991.32</v>
      </c>
      <c r="G20" s="33">
        <f t="shared" si="4"/>
        <v>144733.42</v>
      </c>
      <c r="H20" s="33">
        <f t="shared" si="4"/>
        <v>42558.06</v>
      </c>
      <c r="I20" s="33">
        <f t="shared" si="4"/>
        <v>72055.13</v>
      </c>
      <c r="J20" s="33">
        <f t="shared" si="4"/>
        <v>163436.17</v>
      </c>
      <c r="K20" s="33">
        <f t="shared" si="4"/>
        <v>73480.04</v>
      </c>
      <c r="L20" s="33">
        <f aca="true" t="shared" si="5" ref="L19:L26">SUM(B20:K20)</f>
        <v>1062966.07</v>
      </c>
      <c r="M20"/>
    </row>
    <row r="21" spans="1:13" ht="17.25" customHeight="1">
      <c r="A21" s="27" t="s">
        <v>26</v>
      </c>
      <c r="B21" s="33">
        <v>3543.95</v>
      </c>
      <c r="C21" s="33">
        <v>11150.32</v>
      </c>
      <c r="D21" s="33">
        <v>50787.54</v>
      </c>
      <c r="E21" s="33">
        <v>33058.57</v>
      </c>
      <c r="F21" s="33">
        <v>53789.41</v>
      </c>
      <c r="G21" s="33">
        <v>34377.8</v>
      </c>
      <c r="H21" s="33">
        <v>18222.61</v>
      </c>
      <c r="I21" s="33">
        <v>12628.21</v>
      </c>
      <c r="J21" s="33">
        <v>18825.04</v>
      </c>
      <c r="K21" s="33">
        <v>23394.12</v>
      </c>
      <c r="L21" s="33">
        <f t="shared" si="5"/>
        <v>259777.57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609.62</v>
      </c>
      <c r="C24" s="33">
        <v>409.02</v>
      </c>
      <c r="D24" s="33">
        <v>1289.58</v>
      </c>
      <c r="E24" s="33">
        <v>1062.93</v>
      </c>
      <c r="F24" s="33">
        <v>1117.64</v>
      </c>
      <c r="G24" s="33">
        <v>672.14</v>
      </c>
      <c r="H24" s="33">
        <v>364.73</v>
      </c>
      <c r="I24" s="33">
        <v>474.15</v>
      </c>
      <c r="J24" s="33">
        <v>583.57</v>
      </c>
      <c r="K24" s="33">
        <v>726.85</v>
      </c>
      <c r="L24" s="33">
        <f t="shared" si="5"/>
        <v>7310.23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269.97</v>
      </c>
      <c r="J25" s="33">
        <v>326.71</v>
      </c>
      <c r="K25" s="33">
        <v>440.83</v>
      </c>
      <c r="L25" s="33">
        <f t="shared" si="5"/>
        <v>4153.89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+B30+B35+B49</f>
        <v>-341011.49</v>
      </c>
      <c r="C29" s="33">
        <f t="shared" si="6"/>
        <v>-36238.3</v>
      </c>
      <c r="D29" s="33">
        <f t="shared" si="6"/>
        <v>-89851.26999999999</v>
      </c>
      <c r="E29" s="33">
        <f t="shared" si="6"/>
        <v>-1059575.19</v>
      </c>
      <c r="F29" s="33">
        <f t="shared" si="6"/>
        <v>-60667.56</v>
      </c>
      <c r="G29" s="33">
        <f t="shared" si="6"/>
        <v>-40361.229999999996</v>
      </c>
      <c r="H29" s="33">
        <f t="shared" si="6"/>
        <v>-19887.409999999996</v>
      </c>
      <c r="I29" s="33">
        <f t="shared" si="6"/>
        <v>-466738.69</v>
      </c>
      <c r="J29" s="33">
        <f t="shared" si="6"/>
        <v>-21265.04</v>
      </c>
      <c r="K29" s="33">
        <f t="shared" si="6"/>
        <v>-25197.879999999997</v>
      </c>
      <c r="L29" s="33">
        <f aca="true" t="shared" si="7" ref="L29:L36">SUM(B29:K29)</f>
        <v>-2160794.06</v>
      </c>
      <c r="M29"/>
    </row>
    <row r="30" spans="1:13" ht="18.75" customHeight="1">
      <c r="A30" s="27" t="s">
        <v>30</v>
      </c>
      <c r="B30" s="33">
        <f>B31+B32+B33+B34</f>
        <v>-25088.8</v>
      </c>
      <c r="C30" s="33">
        <f aca="true" t="shared" si="8" ref="C30:K30">C31+C32+C33+C34</f>
        <v>-27728.8</v>
      </c>
      <c r="D30" s="33">
        <f t="shared" si="8"/>
        <v>-82680.4</v>
      </c>
      <c r="E30" s="33">
        <f t="shared" si="8"/>
        <v>-58146</v>
      </c>
      <c r="F30" s="33">
        <f t="shared" si="8"/>
        <v>-59303.2</v>
      </c>
      <c r="G30" s="33">
        <f t="shared" si="8"/>
        <v>-40629.6</v>
      </c>
      <c r="H30" s="33">
        <f t="shared" si="8"/>
        <v>-19786.8</v>
      </c>
      <c r="I30" s="33">
        <f t="shared" si="8"/>
        <v>-36737.05</v>
      </c>
      <c r="J30" s="33">
        <f t="shared" si="8"/>
        <v>-30065.2</v>
      </c>
      <c r="K30" s="33">
        <f t="shared" si="8"/>
        <v>-50824.4</v>
      </c>
      <c r="L30" s="33">
        <f t="shared" si="7"/>
        <v>-430990.25</v>
      </c>
      <c r="M30"/>
    </row>
    <row r="31" spans="1:13" s="36" customFormat="1" ht="18.75" customHeight="1">
      <c r="A31" s="34" t="s">
        <v>54</v>
      </c>
      <c r="B31" s="33">
        <f>-ROUND((B9)*$E$3,2)</f>
        <v>-25088.8</v>
      </c>
      <c r="C31" s="33">
        <f aca="true" t="shared" si="9" ref="C31:K31">-ROUND((C9)*$E$3,2)</f>
        <v>-27728.8</v>
      </c>
      <c r="D31" s="33">
        <f t="shared" si="9"/>
        <v>-82680.4</v>
      </c>
      <c r="E31" s="33">
        <f t="shared" si="9"/>
        <v>-58146</v>
      </c>
      <c r="F31" s="33">
        <f t="shared" si="9"/>
        <v>-59303.2</v>
      </c>
      <c r="G31" s="33">
        <f t="shared" si="9"/>
        <v>-40629.6</v>
      </c>
      <c r="H31" s="33">
        <f t="shared" si="9"/>
        <v>-19786.8</v>
      </c>
      <c r="I31" s="33">
        <f t="shared" si="9"/>
        <v>-23896.4</v>
      </c>
      <c r="J31" s="33">
        <f t="shared" si="9"/>
        <v>-30065.2</v>
      </c>
      <c r="K31" s="33">
        <f t="shared" si="9"/>
        <v>-50824.4</v>
      </c>
      <c r="L31" s="33">
        <f t="shared" si="7"/>
        <v>-418149.60000000003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-12840.65</v>
      </c>
      <c r="J34" s="17">
        <v>0</v>
      </c>
      <c r="K34" s="17">
        <v>0</v>
      </c>
      <c r="L34" s="33">
        <f t="shared" si="7"/>
        <v>-12840.65</v>
      </c>
      <c r="M34"/>
    </row>
    <row r="35" spans="1:13" s="36" customFormat="1" ht="18.75" customHeight="1">
      <c r="A35" s="27" t="s">
        <v>34</v>
      </c>
      <c r="B35" s="38">
        <f>SUM(B36:B48)</f>
        <v>-89131.16</v>
      </c>
      <c r="C35" s="38">
        <f aca="true" t="shared" si="10" ref="C35:K35">SUM(C36:C48)</f>
        <v>-8509.5</v>
      </c>
      <c r="D35" s="38">
        <f t="shared" si="10"/>
        <v>-7170.87</v>
      </c>
      <c r="E35" s="38">
        <f t="shared" si="10"/>
        <v>-1001429.1900000001</v>
      </c>
      <c r="F35" s="38">
        <f t="shared" si="10"/>
        <v>-1364.3599999999997</v>
      </c>
      <c r="G35" s="38">
        <f t="shared" si="10"/>
        <v>268.3699999999999</v>
      </c>
      <c r="H35" s="38">
        <f t="shared" si="10"/>
        <v>-100.60999999999694</v>
      </c>
      <c r="I35" s="38">
        <f t="shared" si="10"/>
        <v>-430001.64</v>
      </c>
      <c r="J35" s="38">
        <f t="shared" si="10"/>
        <v>8800.160000000002</v>
      </c>
      <c r="K35" s="38">
        <f t="shared" si="10"/>
        <v>25626.520000000004</v>
      </c>
      <c r="L35" s="33">
        <f t="shared" si="7"/>
        <v>-1503012.28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8">
        <v>-78052.94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-78052.94</v>
      </c>
      <c r="M38"/>
    </row>
    <row r="39" spans="1:13" ht="18.75" customHeight="1">
      <c r="A39" s="37" t="s">
        <v>38</v>
      </c>
      <c r="B39" s="33">
        <v>-792</v>
      </c>
      <c r="C39" s="33">
        <v>-7124.34</v>
      </c>
      <c r="D39" s="17">
        <v>0</v>
      </c>
      <c r="E39" s="17">
        <v>0</v>
      </c>
      <c r="F39" s="17">
        <v>0</v>
      </c>
      <c r="G39" s="33">
        <v>-116.92</v>
      </c>
      <c r="H39" s="33">
        <v>-633.05</v>
      </c>
      <c r="I39" s="17">
        <v>0</v>
      </c>
      <c r="J39" s="17">
        <v>0</v>
      </c>
      <c r="K39" s="17">
        <v>0</v>
      </c>
      <c r="L39" s="30">
        <f aca="true" t="shared" si="11" ref="L39:L49">SUM(B39:K39)</f>
        <v>-8666.31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33">
        <v>-990000</v>
      </c>
      <c r="F45" s="17">
        <v>0</v>
      </c>
      <c r="G45" s="17">
        <v>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-1426500</v>
      </c>
    </row>
    <row r="46" spans="1:12" ht="18.75" customHeight="1">
      <c r="A46" s="37" t="s">
        <v>72</v>
      </c>
      <c r="B46" s="33">
        <v>-3389.87</v>
      </c>
      <c r="C46" s="33">
        <v>-2274.4</v>
      </c>
      <c r="D46" s="33">
        <v>-7170.87</v>
      </c>
      <c r="E46" s="33">
        <v>-5910.54</v>
      </c>
      <c r="F46" s="33">
        <v>-6214.76</v>
      </c>
      <c r="G46" s="33">
        <v>-3737.55</v>
      </c>
      <c r="H46" s="33">
        <v>-2028.13</v>
      </c>
      <c r="I46" s="33">
        <v>-2636.56</v>
      </c>
      <c r="J46" s="33">
        <v>-3245</v>
      </c>
      <c r="K46" s="33">
        <v>-4041.76</v>
      </c>
      <c r="L46" s="30">
        <f t="shared" si="11"/>
        <v>-40649.44</v>
      </c>
    </row>
    <row r="47" spans="1:12" ht="18.75" customHeight="1">
      <c r="A47" s="14" t="s">
        <v>74</v>
      </c>
      <c r="B47" s="33">
        <v>17299.760000000002</v>
      </c>
      <c r="C47" s="17">
        <v>889.2400000000001</v>
      </c>
      <c r="D47" s="17">
        <v>0</v>
      </c>
      <c r="E47" s="17">
        <v>0</v>
      </c>
      <c r="F47" s="33">
        <v>4850.400000000001</v>
      </c>
      <c r="G47" s="33">
        <v>4122.84</v>
      </c>
      <c r="H47" s="33">
        <v>12045.160000000003</v>
      </c>
      <c r="I47" s="33">
        <v>9134.920000000002</v>
      </c>
      <c r="J47" s="33">
        <v>12045.160000000002</v>
      </c>
      <c r="K47" s="33">
        <v>29668.280000000006</v>
      </c>
      <c r="L47" s="30">
        <f t="shared" si="11"/>
        <v>90055.76000000001</v>
      </c>
    </row>
    <row r="48" spans="1:13" ht="12" customHeight="1">
      <c r="A48" s="14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/>
      <c r="M48" s="39"/>
    </row>
    <row r="49" spans="1:13" ht="18.75" customHeight="1">
      <c r="A49" s="27" t="s">
        <v>79</v>
      </c>
      <c r="B49" s="33">
        <v>-226791.53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42">
        <f>SUM(B49:K49)</f>
        <v>-226791.53</v>
      </c>
      <c r="M49" s="39"/>
    </row>
    <row r="50" spans="1:13" ht="12" customHeight="1">
      <c r="A50" s="27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f>SUM(B50:K50)</f>
        <v>0</v>
      </c>
      <c r="M50" s="40"/>
    </row>
    <row r="51" spans="1:13" ht="18.75" customHeight="1">
      <c r="A51" s="19" t="s">
        <v>43</v>
      </c>
      <c r="B51" s="41">
        <f>IF(B18+B29+B42+B52&lt;0,0,B18+B29+B52)</f>
        <v>395624.7400000001</v>
      </c>
      <c r="C51" s="41">
        <f>IF(C18+C29+C42+C52&lt;0,0,C18+C29+C52)</f>
        <v>456282.63</v>
      </c>
      <c r="D51" s="41">
        <f>IF(D18+D29+D42+D52&lt;0,0,D18+D29+D52)</f>
        <v>1468161.0000000002</v>
      </c>
      <c r="E51" s="41">
        <f>IF(E18+E29+E42+E52&lt;0,0,E18+E29+E52)</f>
        <v>223529.88000000012</v>
      </c>
      <c r="F51" s="41">
        <f>IF(F18+F29+F42+F52&lt;0,0,F18+F29+F52)</f>
        <v>1290026.8499999996</v>
      </c>
      <c r="G51" s="41">
        <f>IF(G18+G29+G42+G52&lt;0,0,G18+G29+G52)</f>
        <v>770075.5500000002</v>
      </c>
      <c r="H51" s="41">
        <f>IF(H18+H29+H42+H52&lt;0,0,H18+H29+H52)</f>
        <v>419426.43</v>
      </c>
      <c r="I51" s="41">
        <f>IF(I18+I29+I42+I52&lt;0,0,I18+I29+I52)</f>
        <v>106951.93000000011</v>
      </c>
      <c r="J51" s="41">
        <f>IF(J18+J29+J42+J52&lt;0,0,J18+J29+J52)</f>
        <v>682013.2599999999</v>
      </c>
      <c r="K51" s="41">
        <f>IF(K18+K29+K42+K52&lt;0,0,K18+K29+K52)</f>
        <v>853369.8799999999</v>
      </c>
      <c r="L51" s="42">
        <f>SUM(B51:K51)</f>
        <v>6665462.1499999985</v>
      </c>
      <c r="M51" s="53"/>
    </row>
    <row r="52" spans="1:12" ht="18.75" customHeight="1">
      <c r="A52" s="27" t="s">
        <v>44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f>SUM(C52:K52)</f>
        <v>0</v>
      </c>
    </row>
    <row r="53" spans="1:13" ht="18.75" customHeight="1">
      <c r="A53" s="27" t="s">
        <v>45</v>
      </c>
      <c r="B53" s="33">
        <f>IF(B18+B29+B42+B52&gt;0,0,B18+B29+B52)</f>
        <v>0</v>
      </c>
      <c r="C53" s="33">
        <f>IF(C18+C29+C42+C52&gt;0,0,C18+C29+C52)</f>
        <v>0</v>
      </c>
      <c r="D53" s="33">
        <f>IF(D18+D29+D42+D52&gt;0,0,D18+D29+D52)</f>
        <v>0</v>
      </c>
      <c r="E53" s="33">
        <f>IF(E18+E29+E42+E52&gt;0,0,E18+E29+E52)</f>
        <v>0</v>
      </c>
      <c r="F53" s="33">
        <f>IF(F18+F29+F42+F52&gt;0,0,F18+F29+F52)</f>
        <v>0</v>
      </c>
      <c r="G53" s="33">
        <f>IF(G18+G29+G42+G52&gt;0,0,G18+G29+G52)</f>
        <v>0</v>
      </c>
      <c r="H53" s="33">
        <f>IF(H18+H29+H42+H52&gt;0,0,H18+H29+H52)</f>
        <v>0</v>
      </c>
      <c r="I53" s="33">
        <f>IF(I18+I29+I42+I52&gt;0,0,I18+I29+I52)</f>
        <v>0</v>
      </c>
      <c r="J53" s="33">
        <f>IF(J18+J29+J42+J52&gt;0,0,J18+J29+J52)</f>
        <v>0</v>
      </c>
      <c r="K53" s="33">
        <f>IF(K18+K29+K42+K52&gt;0,0,K18+K29+K52)</f>
        <v>0</v>
      </c>
      <c r="L53" s="17">
        <f>SUM(C53:K53)</f>
        <v>0</v>
      </c>
      <c r="M53"/>
    </row>
    <row r="54" spans="1:12" ht="12" customHeight="1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" customHeight="1">
      <c r="A56" s="9"/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/>
      <c r="L56" s="44"/>
    </row>
    <row r="57" spans="1:13" ht="18.75" customHeight="1">
      <c r="A57" s="45" t="s">
        <v>46</v>
      </c>
      <c r="B57" s="41">
        <f>SUM(B58:B71)</f>
        <v>395624.74</v>
      </c>
      <c r="C57" s="41">
        <f aca="true" t="shared" si="12" ref="C57:J57">SUM(C58:C69)</f>
        <v>456282.62</v>
      </c>
      <c r="D57" s="41">
        <f t="shared" si="12"/>
        <v>1468161</v>
      </c>
      <c r="E57" s="41">
        <f t="shared" si="12"/>
        <v>223529.87</v>
      </c>
      <c r="F57" s="41">
        <f t="shared" si="12"/>
        <v>1290026.85</v>
      </c>
      <c r="G57" s="41">
        <f t="shared" si="12"/>
        <v>770075.54</v>
      </c>
      <c r="H57" s="41">
        <f t="shared" si="12"/>
        <v>419426.43</v>
      </c>
      <c r="I57" s="41">
        <f>SUM(I58:I72)</f>
        <v>106951.93</v>
      </c>
      <c r="J57" s="41">
        <f t="shared" si="12"/>
        <v>682013.26</v>
      </c>
      <c r="K57" s="41">
        <f>SUM(K58:K71)</f>
        <v>853369.87</v>
      </c>
      <c r="L57" s="46">
        <f>SUM(B57:K57)</f>
        <v>6665462.109999999</v>
      </c>
      <c r="M57" s="40"/>
    </row>
    <row r="58" spans="1:13" ht="18.75" customHeight="1">
      <c r="A58" s="47" t="s">
        <v>47</v>
      </c>
      <c r="B58" s="48">
        <v>395624.74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aca="true" t="shared" si="13" ref="L58:L69">SUM(B58:K58)</f>
        <v>395624.74</v>
      </c>
      <c r="M58" s="40"/>
    </row>
    <row r="59" spans="1:12" ht="18.75" customHeight="1">
      <c r="A59" s="47" t="s">
        <v>57</v>
      </c>
      <c r="B59" s="17">
        <v>0</v>
      </c>
      <c r="C59" s="48">
        <v>398973.52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398973.52</v>
      </c>
    </row>
    <row r="60" spans="1:12" ht="18.75" customHeight="1">
      <c r="A60" s="47" t="s">
        <v>58</v>
      </c>
      <c r="B60" s="17">
        <v>0</v>
      </c>
      <c r="C60" s="48">
        <v>57309.1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57309.1</v>
      </c>
    </row>
    <row r="61" spans="1:12" ht="18.75" customHeight="1">
      <c r="A61" s="47" t="s">
        <v>48</v>
      </c>
      <c r="B61" s="17">
        <v>0</v>
      </c>
      <c r="C61" s="17">
        <v>0</v>
      </c>
      <c r="D61" s="48">
        <v>1468161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1468161</v>
      </c>
    </row>
    <row r="62" spans="1:12" ht="18.75" customHeight="1">
      <c r="A62" s="47" t="s">
        <v>49</v>
      </c>
      <c r="B62" s="17">
        <v>0</v>
      </c>
      <c r="C62" s="17">
        <v>0</v>
      </c>
      <c r="D62" s="17">
        <v>0</v>
      </c>
      <c r="E62" s="48">
        <v>223529.87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223529.87</v>
      </c>
    </row>
    <row r="63" spans="1:12" ht="18.75" customHeight="1">
      <c r="A63" s="47" t="s">
        <v>50</v>
      </c>
      <c r="B63" s="17">
        <v>0</v>
      </c>
      <c r="C63" s="17">
        <v>0</v>
      </c>
      <c r="D63" s="17">
        <v>0</v>
      </c>
      <c r="E63" s="17">
        <v>0</v>
      </c>
      <c r="F63" s="48">
        <v>1290026.85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1290026.85</v>
      </c>
    </row>
    <row r="64" spans="1:12" ht="18.75" customHeight="1">
      <c r="A64" s="47" t="s">
        <v>51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48">
        <v>770075.54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3"/>
        <v>770075.54</v>
      </c>
    </row>
    <row r="65" spans="1:12" ht="18.75" customHeight="1">
      <c r="A65" s="47" t="s">
        <v>52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8">
        <v>419426.43</v>
      </c>
      <c r="I65" s="17">
        <v>0</v>
      </c>
      <c r="J65" s="17">
        <v>0</v>
      </c>
      <c r="K65" s="17">
        <v>0</v>
      </c>
      <c r="L65" s="46">
        <f t="shared" si="13"/>
        <v>419426.43</v>
      </c>
    </row>
    <row r="66" spans="1:12" ht="18.75" customHeight="1">
      <c r="A66" s="47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3"/>
        <v>0</v>
      </c>
    </row>
    <row r="67" spans="1:12" ht="18.75" customHeight="1">
      <c r="A67" s="47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48">
        <v>682013.26</v>
      </c>
      <c r="K67" s="17">
        <v>0</v>
      </c>
      <c r="L67" s="46">
        <f t="shared" si="13"/>
        <v>682013.26</v>
      </c>
    </row>
    <row r="68" spans="1:12" ht="18.75" customHeight="1">
      <c r="A68" s="47" t="s">
        <v>65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489066.27</v>
      </c>
      <c r="L68" s="46">
        <f t="shared" si="13"/>
        <v>489066.27</v>
      </c>
    </row>
    <row r="69" spans="1:12" ht="18.75" customHeight="1">
      <c r="A69" s="47" t="s">
        <v>66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9">
        <v>364303.6</v>
      </c>
      <c r="L69" s="46">
        <f t="shared" si="13"/>
        <v>364303.6</v>
      </c>
    </row>
    <row r="70" spans="1:12" ht="18.75" customHeight="1">
      <c r="A70" s="47" t="s">
        <v>67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47" t="s">
        <v>68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106951.93</v>
      </c>
      <c r="J72" s="52">
        <v>0</v>
      </c>
      <c r="K72" s="52">
        <v>0</v>
      </c>
      <c r="L72" s="51">
        <f>SUM(B72:K72)</f>
        <v>106951.93</v>
      </c>
    </row>
    <row r="73" spans="1:12" ht="18" customHeight="1">
      <c r="A73" s="62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61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2022-07-08T18:46:21Z</dcterms:modified>
  <cp:category/>
  <cp:version/>
  <cp:contentType/>
  <cp:contentStatus/>
</cp:coreProperties>
</file>