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<sst xmlns="http://schemas.openxmlformats.org/spreadsheetml/2006/main" count="85" uniqueCount="82">
  <si>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</si>
  <si>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</si>
  <si>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</si>
  <si>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</si>
  <si>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</si>
  <si>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</si>
  <si>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</si>
  <si>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</si>
  <si>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</si>
  <si>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</si>
  <si>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</si>
  <si>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</si>
  <si>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</si>
  <si>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</si>
  <si>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</si>
  <si>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</si>
  <si>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</si>
  <si>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</si>
  <si>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</si>
  <si>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</si>
  <si>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</si>
  <si>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</si>
  <si>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</si>
  <si>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</si>
  <si>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</si>
  <si>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</si>
  <si>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</si>
  <si>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</si>
  <si>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</si>
  <si>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</si>
  <si>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</si>
  <si>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</si>
  <si>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</si>
  <si>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</si>
  <si>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</si>
  <si>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</si>
  <si>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</si>
  <si>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</si>
  <si>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</si>
  <si>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</si>
  <si>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</si>
  <si>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</si>
  <si>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</si>
  <si>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</si>
  <si>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</si>
  <si>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</si>
  <si>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</si>
  <si>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</si>
  <si>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</si>
  <si>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</si>
  <si>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</si>
  <si>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</si>
  <si>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</si>
  <si>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</si>
  <si>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</si>
  <si>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</si>
  <si>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</si>
  <si>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</si>
  <si>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</si>
  <si>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</si>
  <si>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</si>
  <si>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</si>
  <si>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</si>
  <si>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</si>
  <si>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</si>
  <si>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</si>
  <si>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</si>
  <si>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</si>
  <si>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31/01/22 - VENCIMENTO 07/02/22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</si>
  <si>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</si>
  <si>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</si>
  <si>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</si>
  <si>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</si>
  <si>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</si>
  <si>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</si>
  <si>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</si>
  <si>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</si>
  <si>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</si>
  <si>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5.2.12. Remuneração Manutenção de Validadores</t>
  </si>
  <si>
    <t>5.2.13. Remuneração Comunicação AVL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</si>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</sst>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307999</v>
      </c>
      <c r="C7" s="9">
        <f t="shared" si="0"/>
        <v>225587</v>
      </c>
      <c r="D7" s="9">
        <f t="shared" si="0"/>
        <v>228641</v>
      </c>
      <c r="E7" s="9">
        <f t="shared" si="0"/>
        <v>51281</v>
      </c>
      <c r="F7" s="9">
        <f t="shared" si="0"/>
        <v>179338</v>
      </c>
      <c r="G7" s="9">
        <f t="shared" si="0"/>
        <v>288601</v>
      </c>
      <c r="H7" s="9">
        <f t="shared" si="0"/>
        <v>38234</v>
      </c>
      <c r="I7" s="9">
        <f t="shared" si="0"/>
        <v>218453</v>
      </c>
      <c r="J7" s="9">
        <f t="shared" si="0"/>
        <v>197441</v>
      </c>
      <c r="K7" s="9">
        <f t="shared" si="0"/>
        <v>297980</v>
      </c>
      <c r="L7" s="9">
        <f t="shared" si="0"/>
        <v>212528</v>
      </c>
      <c r="M7" s="9">
        <f t="shared" si="0"/>
        <v>105126</v>
      </c>
      <c r="N7" s="9">
        <f t="shared" si="0"/>
        <v>66738</v>
      </c>
      <c r="O7" s="9">
        <f t="shared" si="0"/>
        <v>2417947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15750</v>
      </c>
      <c r="C8" s="11">
        <f t="shared" si="1"/>
        <v>15956</v>
      </c>
      <c r="D8" s="11">
        <f t="shared" si="1"/>
        <v>11915</v>
      </c>
      <c r="E8" s="11">
        <f t="shared" si="1"/>
        <v>2345</v>
      </c>
      <c r="F8" s="11">
        <f t="shared" si="1"/>
        <v>9051</v>
      </c>
      <c r="G8" s="11">
        <f t="shared" si="1"/>
        <v>12910</v>
      </c>
      <c r="H8" s="11">
        <f t="shared" si="1"/>
        <v>2337</v>
      </c>
      <c r="I8" s="11">
        <f t="shared" si="1"/>
        <v>15515</v>
      </c>
      <c r="J8" s="11">
        <f t="shared" si="1"/>
        <v>11979</v>
      </c>
      <c r="K8" s="11">
        <f t="shared" si="1"/>
        <v>10665</v>
      </c>
      <c r="L8" s="11">
        <f t="shared" si="1"/>
        <v>8499</v>
      </c>
      <c r="M8" s="11">
        <f t="shared" si="1"/>
        <v>5321</v>
      </c>
      <c r="N8" s="11">
        <f t="shared" si="1"/>
        <v>4796</v>
      </c>
      <c r="O8" s="11">
        <f t="shared" si="1"/>
        <v>127039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15750</v>
      </c>
      <c r="C9" s="11">
        <v>15956</v>
      </c>
      <c r="D9" s="11">
        <v>11915</v>
      </c>
      <c r="E9" s="11">
        <v>2345</v>
      </c>
      <c r="F9" s="11">
        <v>9051</v>
      </c>
      <c r="G9" s="11">
        <v>12910</v>
      </c>
      <c r="H9" s="11">
        <v>2337</v>
      </c>
      <c r="I9" s="11">
        <v>15512</v>
      </c>
      <c r="J9" s="11">
        <v>11979</v>
      </c>
      <c r="K9" s="11">
        <v>10654</v>
      </c>
      <c r="L9" s="11">
        <v>8499</v>
      </c>
      <c r="M9" s="11">
        <v>5318</v>
      </c>
      <c r="N9" s="11">
        <v>4782</v>
      </c>
      <c r="O9" s="11">
        <f>SUM(B9:N9)</f>
        <v>127008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11</v>
      </c>
      <c r="L10" s="13">
        <v>0</v>
      </c>
      <c r="M10" s="13">
        <v>3</v>
      </c>
      <c r="N10" s="13">
        <v>14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292249</v>
      </c>
      <c r="C11" s="13">
        <v>209631</v>
      </c>
      <c r="D11" s="13">
        <v>216726</v>
      </c>
      <c r="E11" s="13">
        <v>48936</v>
      </c>
      <c r="F11" s="13">
        <v>170287</v>
      </c>
      <c r="G11" s="13">
        <v>275691</v>
      </c>
      <c r="H11" s="13">
        <v>35897</v>
      </c>
      <c r="I11" s="13">
        <v>202938</v>
      </c>
      <c r="J11" s="13">
        <v>185462</v>
      </c>
      <c r="K11" s="13">
        <v>287315</v>
      </c>
      <c r="L11" s="13">
        <v>204029</v>
      </c>
      <c r="M11" s="13">
        <v>99805</v>
      </c>
      <c r="N11" s="13">
        <v>61942</v>
      </c>
      <c r="O11" s="11">
        <f>SUM(B11:N11)</f>
        <v>2290908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1.330538008041841</v>
      </c>
      <c r="C16" s="19">
        <v>1.313995580760742</v>
      </c>
      <c r="D16" s="19">
        <v>1.238476838192501</v>
      </c>
      <c r="E16" s="19">
        <v>0.982336452640689</v>
      </c>
      <c r="F16" s="19">
        <v>1.484014377772083</v>
      </c>
      <c r="G16" s="19">
        <v>1.599704671925156</v>
      </c>
      <c r="H16" s="19">
        <v>1.764066554731733</v>
      </c>
      <c r="I16" s="19">
        <v>1.353719915134418</v>
      </c>
      <c r="J16" s="19">
        <v>1.322445084021373</v>
      </c>
      <c r="K16" s="19">
        <v>1.164108936752128</v>
      </c>
      <c r="L16" s="19">
        <v>1.309076989585981</v>
      </c>
      <c r="M16" s="19">
        <v>1.317518873729491</v>
      </c>
      <c r="N16" s="19">
        <v>1.20288505158408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1133025.5500000003</v>
      </c>
      <c r="C18" s="24">
        <f aca="true" t="shared" si="2" ref="C18:O18">C19+C20+C21+C22+C23+C24+C25+C26+C27</f>
        <v>825560.1299999999</v>
      </c>
      <c r="D18" s="24">
        <f t="shared" si="2"/>
        <v>688050.85</v>
      </c>
      <c r="E18" s="24">
        <f t="shared" si="2"/>
        <v>212950.81999999998</v>
      </c>
      <c r="F18" s="24">
        <f t="shared" si="2"/>
        <v>750771.1400000001</v>
      </c>
      <c r="G18" s="24">
        <f t="shared" si="2"/>
        <v>1078080.53</v>
      </c>
      <c r="H18" s="24">
        <f t="shared" si="2"/>
        <v>207091.24</v>
      </c>
      <c r="I18" s="24">
        <f t="shared" si="2"/>
        <v>825423.7900000002</v>
      </c>
      <c r="J18" s="24">
        <f t="shared" si="2"/>
        <v>724183.6500000001</v>
      </c>
      <c r="K18" s="24">
        <f t="shared" si="2"/>
        <v>926895.93</v>
      </c>
      <c r="L18" s="24">
        <f t="shared" si="2"/>
        <v>850033.75</v>
      </c>
      <c r="M18" s="24">
        <f t="shared" si="2"/>
        <v>489895.58</v>
      </c>
      <c r="N18" s="24">
        <f t="shared" si="2"/>
        <v>252585.91999999998</v>
      </c>
      <c r="O18" s="24">
        <f t="shared" si="2"/>
        <v>8964548.879999999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ROUND((B13+B14)*B7,2)</f>
        <v>771013.9</v>
      </c>
      <c r="C19" s="30">
        <f aca="true" t="shared" si="3" ref="C19:N19">ROUND((C13+C14)*C7,2)</f>
        <v>583367.98</v>
      </c>
      <c r="D19" s="30">
        <f t="shared" si="3"/>
        <v>518557.79</v>
      </c>
      <c r="E19" s="30">
        <f t="shared" si="3"/>
        <v>198688.23</v>
      </c>
      <c r="F19" s="30">
        <f t="shared" si="3"/>
        <v>471443.73</v>
      </c>
      <c r="G19" s="30">
        <f t="shared" si="3"/>
        <v>624215.1</v>
      </c>
      <c r="H19" s="30">
        <f t="shared" si="3"/>
        <v>111031.54</v>
      </c>
      <c r="I19" s="30">
        <f t="shared" si="3"/>
        <v>560943.61</v>
      </c>
      <c r="J19" s="30">
        <f t="shared" si="3"/>
        <v>509930.87</v>
      </c>
      <c r="K19" s="30">
        <f t="shared" si="3"/>
        <v>727458.57</v>
      </c>
      <c r="L19" s="30">
        <f t="shared" si="3"/>
        <v>590764.08</v>
      </c>
      <c r="M19" s="30">
        <f t="shared" si="3"/>
        <v>337202.16</v>
      </c>
      <c r="N19" s="30">
        <f t="shared" si="3"/>
        <v>193360.01</v>
      </c>
      <c r="O19" s="30">
        <f>SUM(B19:N19)</f>
        <v>6197977.57</v>
      </c>
    </row>
    <row r="20" spans="1:23" ht="18.75" customHeight="1">
      <c r="A20" s="26" t="s">
        <v>34</v>
      </c>
      <c r="B20" s="30">
        <f>IF(B16&lt;&gt;0,ROUND((B16-1)*B19,2),0)</f>
        <v>254849.4</v>
      </c>
      <c r="C20" s="30">
        <f aca="true" t="shared" si="4" ref="C20:N20">IF(C16&lt;&gt;0,ROUND((C16-1)*C19,2),0)</f>
        <v>183174.97</v>
      </c>
      <c r="D20" s="30">
        <f t="shared" si="4"/>
        <v>123664.02</v>
      </c>
      <c r="E20" s="30">
        <f t="shared" si="4"/>
        <v>-3509.54</v>
      </c>
      <c r="F20" s="30">
        <f t="shared" si="4"/>
        <v>228185.54</v>
      </c>
      <c r="G20" s="30">
        <f t="shared" si="4"/>
        <v>374344.71</v>
      </c>
      <c r="H20" s="30">
        <f t="shared" si="4"/>
        <v>84835.49</v>
      </c>
      <c r="I20" s="30">
        <f t="shared" si="4"/>
        <v>198416.93</v>
      </c>
      <c r="J20" s="30">
        <f t="shared" si="4"/>
        <v>164424.7</v>
      </c>
      <c r="K20" s="30">
        <f t="shared" si="4"/>
        <v>119382.45</v>
      </c>
      <c r="L20" s="30">
        <f t="shared" si="4"/>
        <v>182591.58</v>
      </c>
      <c r="M20" s="30">
        <f t="shared" si="4"/>
        <v>107068.05</v>
      </c>
      <c r="N20" s="30">
        <f t="shared" si="4"/>
        <v>39229.86</v>
      </c>
      <c r="O20" s="30">
        <f aca="true" t="shared" si="5" ref="O19:O27">SUM(B20:N20)</f>
        <v>2056658.1600000001</v>
      </c>
      <c r="W20" s="62"/>
    </row>
    <row r="21" spans="1:15" ht="18.75" customHeight="1">
      <c r="A21" s="26" t="s">
        <v>35</v>
      </c>
      <c r="B21" s="30">
        <v>50923.55</v>
      </c>
      <c r="C21" s="30">
        <v>34512.86</v>
      </c>
      <c r="D21" s="30">
        <v>19578.83</v>
      </c>
      <c r="E21" s="30">
        <v>8489.75</v>
      </c>
      <c r="F21" s="30">
        <v>25185.64</v>
      </c>
      <c r="G21" s="30">
        <v>40328.96</v>
      </c>
      <c r="H21" s="30">
        <v>4104.57</v>
      </c>
      <c r="I21" s="30">
        <v>27969.53</v>
      </c>
      <c r="J21" s="30">
        <v>27884.88</v>
      </c>
      <c r="K21" s="30">
        <v>41932.42</v>
      </c>
      <c r="L21" s="30">
        <v>38697.88</v>
      </c>
      <c r="M21" s="30">
        <v>18296.64</v>
      </c>
      <c r="N21" s="30">
        <v>10863.85</v>
      </c>
      <c r="O21" s="30">
        <f t="shared" si="5"/>
        <v>348769.36</v>
      </c>
    </row>
    <row r="22" spans="1:15" ht="18.75" customHeight="1">
      <c r="A22" s="26" t="s">
        <v>36</v>
      </c>
      <c r="B22" s="30">
        <v>2950.86</v>
      </c>
      <c r="C22" s="30">
        <v>2950.86</v>
      </c>
      <c r="D22" s="30">
        <v>1475.43</v>
      </c>
      <c r="E22" s="30">
        <v>1475.43</v>
      </c>
      <c r="F22" s="30">
        <v>1475.43</v>
      </c>
      <c r="G22" s="30">
        <v>1475.43</v>
      </c>
      <c r="H22" s="30">
        <v>1475.43</v>
      </c>
      <c r="I22" s="30">
        <v>1475.43</v>
      </c>
      <c r="J22" s="30">
        <v>1475.43</v>
      </c>
      <c r="K22" s="30">
        <v>1475.43</v>
      </c>
      <c r="L22" s="30">
        <v>1475.43</v>
      </c>
      <c r="M22" s="30">
        <v>1475.43</v>
      </c>
      <c r="N22" s="30">
        <v>1475.43</v>
      </c>
      <c r="O22" s="30">
        <f t="shared" si="5"/>
        <v>22131.45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-6899.83</v>
      </c>
    </row>
    <row r="24" spans="1:15" ht="18.75" customHeight="1">
      <c r="A24" s="26" t="s">
        <v>72</v>
      </c>
      <c r="B24" s="30">
        <v>1014.12</v>
      </c>
      <c r="C24" s="30">
        <v>754.2</v>
      </c>
      <c r="D24" s="30">
        <v>619.61</v>
      </c>
      <c r="E24" s="30">
        <v>192.61</v>
      </c>
      <c r="F24" s="30">
        <v>682.27</v>
      </c>
      <c r="G24" s="30">
        <v>976.99</v>
      </c>
      <c r="H24" s="30">
        <v>187.97</v>
      </c>
      <c r="I24" s="30">
        <v>740.28</v>
      </c>
      <c r="J24" s="30">
        <v>659.06</v>
      </c>
      <c r="K24" s="30">
        <v>835.43</v>
      </c>
      <c r="L24" s="30">
        <v>763.49</v>
      </c>
      <c r="M24" s="30">
        <v>436.28</v>
      </c>
      <c r="N24" s="30">
        <v>225.09</v>
      </c>
      <c r="O24" s="30">
        <f t="shared" si="5"/>
        <v>8087.400000000001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5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5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5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+B30+B32+B47+B48+B51-B52</f>
        <v>-35176.60000000007</v>
      </c>
      <c r="C29" s="30">
        <f>+C30+C32+C47+C48+C51-C52</f>
        <v>-44819.58999999994</v>
      </c>
      <c r="D29" s="30">
        <f t="shared" si="6"/>
        <v>-31925.00999999999</v>
      </c>
      <c r="E29" s="30">
        <f t="shared" si="6"/>
        <v>-3256.8499999999904</v>
      </c>
      <c r="F29" s="30">
        <f t="shared" si="6"/>
        <v>-16196.81999999997</v>
      </c>
      <c r="G29" s="30">
        <f t="shared" si="6"/>
        <v>-25301.639999999996</v>
      </c>
      <c r="H29" s="30">
        <f t="shared" si="6"/>
        <v>-14902.099999999979</v>
      </c>
      <c r="I29" s="30">
        <f t="shared" si="6"/>
        <v>-54617.94</v>
      </c>
      <c r="J29" s="30">
        <f t="shared" si="6"/>
        <v>-28210.390000000036</v>
      </c>
      <c r="K29" s="30">
        <f t="shared" si="6"/>
        <v>-16527.870000000043</v>
      </c>
      <c r="L29" s="30">
        <f t="shared" si="6"/>
        <v>-10117.849999999991</v>
      </c>
      <c r="M29" s="30">
        <f t="shared" si="6"/>
        <v>-7988.00999999998</v>
      </c>
      <c r="N29" s="30">
        <f t="shared" si="6"/>
        <v>-12943.819999999989</v>
      </c>
      <c r="O29" s="30">
        <f t="shared" si="6"/>
        <v>-301984.49000000005</v>
      </c>
    </row>
    <row r="30" spans="1:15" ht="18.75" customHeight="1">
      <c r="A30" s="26" t="s">
        <v>39</v>
      </c>
      <c r="B30" s="31">
        <f>+B31</f>
        <v>-69300</v>
      </c>
      <c r="C30" s="31">
        <f>+C31</f>
        <v>-70206.4</v>
      </c>
      <c r="D30" s="31">
        <f aca="true" t="shared" si="7" ref="D30:O30">+D31</f>
        <v>-52426</v>
      </c>
      <c r="E30" s="31">
        <f t="shared" si="7"/>
        <v>-10318</v>
      </c>
      <c r="F30" s="31">
        <f t="shared" si="7"/>
        <v>-39824.4</v>
      </c>
      <c r="G30" s="31">
        <f t="shared" si="7"/>
        <v>-56804</v>
      </c>
      <c r="H30" s="31">
        <f t="shared" si="7"/>
        <v>-10282.8</v>
      </c>
      <c r="I30" s="31">
        <f t="shared" si="7"/>
        <v>-68252.8</v>
      </c>
      <c r="J30" s="31">
        <f t="shared" si="7"/>
        <v>-52707.6</v>
      </c>
      <c r="K30" s="31">
        <f t="shared" si="7"/>
        <v>-46877.6</v>
      </c>
      <c r="L30" s="31">
        <f t="shared" si="7"/>
        <v>-37395.6</v>
      </c>
      <c r="M30" s="31">
        <f t="shared" si="7"/>
        <v>-23399.2</v>
      </c>
      <c r="N30" s="31">
        <f t="shared" si="7"/>
        <v>-21040.8</v>
      </c>
      <c r="O30" s="31">
        <f t="shared" si="7"/>
        <v>-558835.2</v>
      </c>
    </row>
    <row r="31" spans="1:26" ht="18.75" customHeight="1">
      <c r="A31" s="27" t="s">
        <v>40</v>
      </c>
      <c r="B31" s="16">
        <f>ROUND((-B9)*$G$3,2)</f>
        <v>-69300</v>
      </c>
      <c r="C31" s="16">
        <f aca="true" t="shared" si="8" ref="C31:N31">ROUND((-C9)*$G$3,2)</f>
        <v>-70206.4</v>
      </c>
      <c r="D31" s="16">
        <f t="shared" si="8"/>
        <v>-52426</v>
      </c>
      <c r="E31" s="16">
        <f t="shared" si="8"/>
        <v>-10318</v>
      </c>
      <c r="F31" s="16">
        <f t="shared" si="8"/>
        <v>-39824.4</v>
      </c>
      <c r="G31" s="16">
        <f t="shared" si="8"/>
        <v>-56804</v>
      </c>
      <c r="H31" s="16">
        <f t="shared" si="8"/>
        <v>-10282.8</v>
      </c>
      <c r="I31" s="16">
        <f t="shared" si="8"/>
        <v>-68252.8</v>
      </c>
      <c r="J31" s="16">
        <f t="shared" si="8"/>
        <v>-52707.6</v>
      </c>
      <c r="K31" s="16">
        <f t="shared" si="8"/>
        <v>-46877.6</v>
      </c>
      <c r="L31" s="16">
        <f t="shared" si="8"/>
        <v>-37395.6</v>
      </c>
      <c r="M31" s="16">
        <f t="shared" si="8"/>
        <v>-23399.2</v>
      </c>
      <c r="N31" s="16">
        <f t="shared" si="8"/>
        <v>-21040.8</v>
      </c>
      <c r="O31" s="32">
        <f aca="true" t="shared" si="9" ref="O31:O52">SUM(B31:N31)</f>
        <v>-558835.2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SUM(B33:B45)</f>
        <v>34123.39999999993</v>
      </c>
      <c r="C32" s="31">
        <f aca="true" t="shared" si="10" ref="C32:O32">SUM(C33:C45)</f>
        <v>25386.81000000006</v>
      </c>
      <c r="D32" s="31">
        <f t="shared" si="10"/>
        <v>23805.47000000001</v>
      </c>
      <c r="E32" s="31">
        <f t="shared" si="10"/>
        <v>7061.15000000001</v>
      </c>
      <c r="F32" s="31">
        <f t="shared" si="10"/>
        <v>23627.58000000003</v>
      </c>
      <c r="G32" s="31">
        <f t="shared" si="10"/>
        <v>31502.360000000004</v>
      </c>
      <c r="H32" s="31">
        <f t="shared" si="10"/>
        <v>-3620.6499999999796</v>
      </c>
      <c r="I32" s="31">
        <f t="shared" si="10"/>
        <v>13634.86</v>
      </c>
      <c r="J32" s="31">
        <f t="shared" si="10"/>
        <v>24497.209999999963</v>
      </c>
      <c r="K32" s="31">
        <f t="shared" si="10"/>
        <v>30349.729999999956</v>
      </c>
      <c r="L32" s="31">
        <f t="shared" si="10"/>
        <v>27277.750000000007</v>
      </c>
      <c r="M32" s="31">
        <f t="shared" si="10"/>
        <v>15411.19000000002</v>
      </c>
      <c r="N32" s="31">
        <f t="shared" si="10"/>
        <v>8096.9800000000105</v>
      </c>
      <c r="O32" s="31">
        <f t="shared" si="10"/>
        <v>261153.8399999999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-9986.47</v>
      </c>
      <c r="I33" s="33">
        <v>-10973.41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-20959.879999999997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-5639.12</v>
      </c>
      <c r="C41" s="33">
        <v>-4193.85</v>
      </c>
      <c r="D41" s="33">
        <v>-3445.41</v>
      </c>
      <c r="E41" s="33">
        <v>-1071.05</v>
      </c>
      <c r="F41" s="33">
        <v>-3793.83</v>
      </c>
      <c r="G41" s="33">
        <v>-5432.65</v>
      </c>
      <c r="H41" s="33">
        <v>-1045.24</v>
      </c>
      <c r="I41" s="33">
        <v>-4116.43</v>
      </c>
      <c r="J41" s="33">
        <v>-3664.78</v>
      </c>
      <c r="K41" s="33">
        <v>-4645.5</v>
      </c>
      <c r="L41" s="33">
        <v>-4245.47</v>
      </c>
      <c r="M41" s="33">
        <v>-2425.98</v>
      </c>
      <c r="N41" s="33">
        <v>-1251.7</v>
      </c>
      <c r="O41" s="33">
        <f t="shared" si="9"/>
        <v>-44971.01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27124.439999999922</v>
      </c>
      <c r="C44" s="33">
        <v>20179.570000000043</v>
      </c>
      <c r="D44" s="33">
        <v>18589.149999999994</v>
      </c>
      <c r="E44" s="33">
        <v>5547.960000000014</v>
      </c>
      <c r="F44" s="33">
        <v>18706.01000000004</v>
      </c>
      <c r="G44" s="33">
        <v>25196.35000000001</v>
      </c>
      <c r="H44" s="33">
        <v>5055.750000000013</v>
      </c>
      <c r="I44" s="33">
        <v>19594.610000000008</v>
      </c>
      <c r="J44" s="33">
        <v>19211.049999999945</v>
      </c>
      <c r="K44" s="33">
        <v>23872.179999999946</v>
      </c>
      <c r="L44" s="33">
        <v>21503.750000000025</v>
      </c>
      <c r="M44" s="33">
        <v>12167.190000000015</v>
      </c>
      <c r="N44" s="33">
        <v>6376.900000000007</v>
      </c>
      <c r="O44" s="33">
        <f>SUM(B44:N44)</f>
        <v>223124.90999999992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12638.080000000004</v>
      </c>
      <c r="C45" s="33">
        <v>9401.090000000017</v>
      </c>
      <c r="D45" s="33">
        <v>8661.730000000014</v>
      </c>
      <c r="E45" s="33">
        <v>2584.239999999996</v>
      </c>
      <c r="F45" s="33">
        <v>8715.399999999994</v>
      </c>
      <c r="G45" s="33">
        <v>11738.659999999993</v>
      </c>
      <c r="H45" s="33">
        <v>2355.3100000000068</v>
      </c>
      <c r="I45" s="33">
        <v>9130.089999999993</v>
      </c>
      <c r="J45" s="33">
        <v>8950.940000000019</v>
      </c>
      <c r="K45" s="33">
        <v>11123.05000000001</v>
      </c>
      <c r="L45" s="33">
        <v>10019.469999999983</v>
      </c>
      <c r="M45" s="33">
        <v>5669.980000000006</v>
      </c>
      <c r="N45" s="33">
        <v>2971.780000000004</v>
      </c>
      <c r="O45" s="33">
        <f>SUM(B45:N45)</f>
        <v>103959.82000000002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80</v>
      </c>
      <c r="B47" s="35">
        <v>0</v>
      </c>
      <c r="C47" s="35">
        <v>0</v>
      </c>
      <c r="D47" s="35">
        <v>-3304.48</v>
      </c>
      <c r="E47" s="35">
        <v>0</v>
      </c>
      <c r="F47" s="35">
        <v>0</v>
      </c>
      <c r="G47" s="35">
        <v>0</v>
      </c>
      <c r="H47" s="35">
        <v>-998.65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-4303.13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51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4" t="s">
        <v>52</v>
      </c>
      <c r="B50" s="36">
        <f aca="true" t="shared" si="11" ref="B50:N50">+B18+B29</f>
        <v>1097848.9500000002</v>
      </c>
      <c r="C50" s="36">
        <f t="shared" si="11"/>
        <v>780740.5399999999</v>
      </c>
      <c r="D50" s="36">
        <f t="shared" si="11"/>
        <v>656125.84</v>
      </c>
      <c r="E50" s="36">
        <f t="shared" si="11"/>
        <v>209693.97</v>
      </c>
      <c r="F50" s="36">
        <f t="shared" si="11"/>
        <v>734574.3200000002</v>
      </c>
      <c r="G50" s="36">
        <f t="shared" si="11"/>
        <v>1052778.8900000001</v>
      </c>
      <c r="H50" s="36">
        <f t="shared" si="11"/>
        <v>192189.14</v>
      </c>
      <c r="I50" s="36">
        <f t="shared" si="11"/>
        <v>770805.8500000001</v>
      </c>
      <c r="J50" s="36">
        <f t="shared" si="11"/>
        <v>695973.2600000001</v>
      </c>
      <c r="K50" s="36">
        <f t="shared" si="11"/>
        <v>910368.06</v>
      </c>
      <c r="L50" s="36">
        <f t="shared" si="11"/>
        <v>839915.9</v>
      </c>
      <c r="M50" s="36">
        <f t="shared" si="11"/>
        <v>481907.57000000007</v>
      </c>
      <c r="N50" s="36">
        <f t="shared" si="11"/>
        <v>239642.1</v>
      </c>
      <c r="O50" s="36">
        <f>SUM(B50:N50)</f>
        <v>8662564.39</v>
      </c>
      <c r="P50"/>
      <c r="Q50" s="43"/>
      <c r="R50"/>
      <c r="S50"/>
      <c r="T50"/>
      <c r="U50"/>
      <c r="V50"/>
      <c r="W50"/>
      <c r="X50"/>
      <c r="Y50"/>
      <c r="Z50"/>
    </row>
    <row r="51" spans="1:19" ht="18.75" customHeight="1">
      <c r="A51" s="37" t="s">
        <v>53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8.75" customHeight="1">
      <c r="A52" s="37" t="s">
        <v>54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16">
        <f t="shared" si="9"/>
        <v>0</v>
      </c>
      <c r="P52"/>
      <c r="Q52"/>
      <c r="R52"/>
      <c r="S52"/>
    </row>
    <row r="53" spans="1:19" ht="15.75">
      <c r="A53" s="38"/>
      <c r="B53" s="39"/>
      <c r="C53" s="39"/>
      <c r="D53" s="40"/>
      <c r="E53" s="40"/>
      <c r="F53" s="40"/>
      <c r="G53" s="40"/>
      <c r="H53" s="40"/>
      <c r="I53" s="39"/>
      <c r="J53" s="40"/>
      <c r="K53" s="40"/>
      <c r="L53" s="40"/>
      <c r="M53" s="40"/>
      <c r="N53" s="40"/>
      <c r="O53" s="41"/>
      <c r="P53" s="42"/>
      <c r="Q53"/>
      <c r="R53" s="43"/>
      <c r="S53"/>
    </row>
    <row r="54" spans="1:19" ht="12.75" customHeight="1">
      <c r="A54" s="44"/>
      <c r="B54" s="45"/>
      <c r="C54" s="45"/>
      <c r="D54" s="46"/>
      <c r="E54" s="46"/>
      <c r="F54" s="46"/>
      <c r="G54" s="46"/>
      <c r="H54" s="46"/>
      <c r="I54" s="45"/>
      <c r="J54" s="46"/>
      <c r="K54" s="46"/>
      <c r="L54" s="46"/>
      <c r="M54" s="46"/>
      <c r="N54" s="46"/>
      <c r="O54" s="47"/>
      <c r="P54" s="42"/>
      <c r="Q54"/>
      <c r="R54" s="43"/>
      <c r="S54"/>
    </row>
    <row r="55" spans="1:17" ht="15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  <c r="Q55"/>
    </row>
    <row r="56" spans="1:17" ht="18.75" customHeight="1">
      <c r="A56" s="14" t="s">
        <v>55</v>
      </c>
      <c r="B56" s="51">
        <f aca="true" t="shared" si="12" ref="B56:O56">SUM(B57:B67)</f>
        <v>1097848.94</v>
      </c>
      <c r="C56" s="51">
        <f t="shared" si="12"/>
        <v>780740.54</v>
      </c>
      <c r="D56" s="51">
        <f t="shared" si="12"/>
        <v>656125.84</v>
      </c>
      <c r="E56" s="51">
        <f t="shared" si="12"/>
        <v>209693.97</v>
      </c>
      <c r="F56" s="51">
        <f t="shared" si="12"/>
        <v>734574.33</v>
      </c>
      <c r="G56" s="51">
        <f t="shared" si="12"/>
        <v>1052778.89</v>
      </c>
      <c r="H56" s="51">
        <f t="shared" si="12"/>
        <v>192189.13</v>
      </c>
      <c r="I56" s="51">
        <f t="shared" si="12"/>
        <v>770805.85</v>
      </c>
      <c r="J56" s="51">
        <f t="shared" si="12"/>
        <v>695973.26</v>
      </c>
      <c r="K56" s="51">
        <f t="shared" si="12"/>
        <v>910368.06</v>
      </c>
      <c r="L56" s="51">
        <f t="shared" si="12"/>
        <v>839915.91</v>
      </c>
      <c r="M56" s="51">
        <f t="shared" si="12"/>
        <v>481907.56</v>
      </c>
      <c r="N56" s="51">
        <f t="shared" si="12"/>
        <v>239642.09</v>
      </c>
      <c r="O56" s="36">
        <f t="shared" si="12"/>
        <v>8662564.370000001</v>
      </c>
      <c r="Q56"/>
    </row>
    <row r="57" spans="1:18" ht="18.75" customHeight="1">
      <c r="A57" s="26" t="s">
        <v>56</v>
      </c>
      <c r="B57" s="51">
        <v>897307.61</v>
      </c>
      <c r="C57" s="51">
        <v>556177.89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>SUM(B57:N57)</f>
        <v>1453485.5</v>
      </c>
      <c r="P57"/>
      <c r="Q57"/>
      <c r="R57" s="43"/>
    </row>
    <row r="58" spans="1:16" ht="18.75" customHeight="1">
      <c r="A58" s="26" t="s">
        <v>57</v>
      </c>
      <c r="B58" s="51">
        <v>200541.33</v>
      </c>
      <c r="C58" s="51">
        <v>224562.65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aca="true" t="shared" si="13" ref="O58:O67">SUM(B58:N58)</f>
        <v>425103.98</v>
      </c>
      <c r="P58"/>
    </row>
    <row r="59" spans="1:17" ht="18.75" customHeight="1">
      <c r="A59" s="26" t="s">
        <v>58</v>
      </c>
      <c r="B59" s="52">
        <v>0</v>
      </c>
      <c r="C59" s="52">
        <v>0</v>
      </c>
      <c r="D59" s="31">
        <v>656125.84</v>
      </c>
      <c r="E59" s="52">
        <v>0</v>
      </c>
      <c r="F59" s="52">
        <v>0</v>
      </c>
      <c r="G59" s="52">
        <v>0</v>
      </c>
      <c r="H59" s="51">
        <v>192189.13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848314.97</v>
      </c>
      <c r="Q59"/>
    </row>
    <row r="60" spans="1:18" ht="18.75" customHeight="1">
      <c r="A60" s="26" t="s">
        <v>59</v>
      </c>
      <c r="B60" s="52">
        <v>0</v>
      </c>
      <c r="C60" s="52">
        <v>0</v>
      </c>
      <c r="D60" s="52">
        <v>0</v>
      </c>
      <c r="E60" s="31">
        <v>209693.97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209693.97</v>
      </c>
      <c r="R60"/>
    </row>
    <row r="61" spans="1:19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31">
        <v>734574.33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1">
        <f t="shared" si="13"/>
        <v>734574.33</v>
      </c>
      <c r="S61"/>
    </row>
    <row r="62" spans="1:20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1">
        <v>1052778.89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1052778.89</v>
      </c>
      <c r="T62"/>
    </row>
    <row r="63" spans="1:21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1">
        <v>770805.85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770805.85</v>
      </c>
      <c r="U63"/>
    </row>
    <row r="64" spans="1:22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31">
        <v>695973.26</v>
      </c>
      <c r="K64" s="52">
        <v>0</v>
      </c>
      <c r="L64" s="52">
        <v>0</v>
      </c>
      <c r="M64" s="52">
        <v>0</v>
      </c>
      <c r="N64" s="52">
        <v>0</v>
      </c>
      <c r="O64" s="36">
        <f t="shared" si="13"/>
        <v>695973.26</v>
      </c>
      <c r="V64"/>
    </row>
    <row r="65" spans="1:23" ht="18.75" customHeight="1">
      <c r="A65" s="26" t="s">
        <v>64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31">
        <v>910368.06</v>
      </c>
      <c r="L65" s="31">
        <v>839915.91</v>
      </c>
      <c r="M65" s="52">
        <v>0</v>
      </c>
      <c r="N65" s="52">
        <v>0</v>
      </c>
      <c r="O65" s="36">
        <f t="shared" si="13"/>
        <v>1750283.9700000002</v>
      </c>
      <c r="P65"/>
      <c r="W65"/>
    </row>
    <row r="66" spans="1:25" ht="18.75" customHeight="1">
      <c r="A66" s="26" t="s">
        <v>65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31">
        <v>481907.56</v>
      </c>
      <c r="N66" s="52">
        <v>0</v>
      </c>
      <c r="O66" s="36">
        <f t="shared" si="13"/>
        <v>481907.56</v>
      </c>
      <c r="R66"/>
      <c r="Y66"/>
    </row>
    <row r="67" spans="1:26" ht="18.75" customHeight="1">
      <c r="A67" s="38" t="s">
        <v>66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4">
        <v>239642.09</v>
      </c>
      <c r="O67" s="55">
        <f t="shared" si="13"/>
        <v>239642.09</v>
      </c>
      <c r="P67"/>
      <c r="S67"/>
      <c r="Z67"/>
    </row>
    <row r="68" spans="1:12" ht="21" customHeight="1">
      <c r="A68" s="56" t="s">
        <v>81</v>
      </c>
      <c r="B68" s="57"/>
      <c r="C68" s="57"/>
      <c r="D68"/>
      <c r="E68"/>
      <c r="F68"/>
      <c r="G68"/>
      <c r="H68" s="58"/>
      <c r="I68" s="58"/>
      <c r="J68"/>
      <c r="K68"/>
      <c r="L68"/>
    </row>
    <row r="69" spans="1:14" ht="15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2" ht="13.5">
      <c r="B70" s="57"/>
      <c r="C70" s="57"/>
      <c r="D70"/>
      <c r="E70"/>
      <c r="F70"/>
      <c r="G70"/>
      <c r="H70" s="58"/>
      <c r="I70" s="58"/>
      <c r="J70"/>
      <c r="K70"/>
      <c r="L70"/>
    </row>
    <row r="71" spans="2:12" ht="13.5">
      <c r="B71" s="57"/>
      <c r="C71" s="57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 s="59"/>
      <c r="I72" s="59"/>
      <c r="J72" s="60"/>
      <c r="K72" s="60"/>
      <c r="L72" s="60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ht="13.5">
      <c r="K79"/>
    </row>
    <row r="80" ht="13.5">
      <c r="L80"/>
    </row>
    <row r="81" ht="13.5">
      <c r="M81"/>
    </row>
    <row r="82" ht="13.5">
      <c r="N82"/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  <row r="111" spans="2:14" ht="13.5"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</row>
  </sheetData>
  <sheetProtection/>
  <mergeCells count="6">
    <mergeCell ref="A1:O1"/>
    <mergeCell ref="A2:O2"/>
    <mergeCell ref="A4:A6"/>
    <mergeCell ref="B4:N4"/>
    <mergeCell ref="O4:O6"/>
    <mergeCell ref="A69:N69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2022-02-04T18:15:27Z</dcterms:modified>
  <cp:category/>
  <cp:version/>
  <cp:contentType/>
  <cp:contentStatus/>
</cp:coreProperties>
</file>