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<sst xmlns="http://schemas.openxmlformats.org/spreadsheetml/2006/main" count="83" uniqueCount="80">
  <si>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</si>
  <si>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</si>
  <si>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</si>
  <si>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</si>
  <si>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</si>
  <si>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</si>
  <si>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</si>
  <si>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</si>
  <si>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</si>
  <si>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</si>
  <si>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</si>
  <si>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</si>
  <si>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</si>
  <si>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</si>
  <si>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</si>
  <si>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</si>
  <si>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</si>
  <si>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</si>
  <si>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</si>
  <si>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</si>
  <si>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</si>
  <si>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</si>
  <si>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</si>
  <si>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</si>
  <si>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</si>
  <si>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</si>
  <si>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</si>
  <si>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</si>
  <si>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</si>
  <si>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</si>
  <si>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</si>
  <si>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</si>
  <si>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</si>
  <si>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</si>
  <si>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</si>
  <si>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</si>
  <si>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</si>
  <si>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</si>
  <si>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</si>
  <si>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</si>
  <si>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</si>
  <si>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</si>
  <si>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</si>
  <si>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</si>
  <si>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</si>
  <si>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</si>
  <si>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</si>
  <si>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</si>
  <si>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</si>
  <si>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</si>
  <si>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</si>
  <si>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</si>
  <si>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</si>
  <si>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</si>
  <si>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</si>
  <si>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</si>
  <si>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</si>
  <si>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</si>
  <si>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</si>
  <si>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</si>
  <si>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</si>
  <si>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</si>
  <si>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</si>
  <si>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</si>
  <si>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</si>
  <si>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</si>
  <si>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</si>
  <si>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</si>
  <si>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20/01/22 - VENCIMENTO 27/01/22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</si>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</sst>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309648</v>
      </c>
      <c r="C7" s="9">
        <f t="shared" si="0"/>
        <v>192517</v>
      </c>
      <c r="D7" s="9">
        <f t="shared" si="0"/>
        <v>227984</v>
      </c>
      <c r="E7" s="9">
        <f t="shared" si="0"/>
        <v>50471</v>
      </c>
      <c r="F7" s="9">
        <f t="shared" si="0"/>
        <v>164641</v>
      </c>
      <c r="G7" s="9">
        <f t="shared" si="0"/>
        <v>286048</v>
      </c>
      <c r="H7" s="9">
        <f t="shared" si="0"/>
        <v>37315</v>
      </c>
      <c r="I7" s="9">
        <f t="shared" si="0"/>
        <v>225861</v>
      </c>
      <c r="J7" s="9">
        <f t="shared" si="0"/>
        <v>188831</v>
      </c>
      <c r="K7" s="9">
        <f t="shared" si="0"/>
        <v>291559</v>
      </c>
      <c r="L7" s="9">
        <f t="shared" si="0"/>
        <v>205857</v>
      </c>
      <c r="M7" s="9">
        <f t="shared" si="0"/>
        <v>102571</v>
      </c>
      <c r="N7" s="9">
        <f t="shared" si="0"/>
        <v>64693</v>
      </c>
      <c r="O7" s="9">
        <f t="shared" si="0"/>
        <v>2347996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14209</v>
      </c>
      <c r="C8" s="11">
        <f t="shared" si="1"/>
        <v>12275</v>
      </c>
      <c r="D8" s="11">
        <f t="shared" si="1"/>
        <v>10261</v>
      </c>
      <c r="E8" s="11">
        <f t="shared" si="1"/>
        <v>1945</v>
      </c>
      <c r="F8" s="11">
        <f t="shared" si="1"/>
        <v>7100</v>
      </c>
      <c r="G8" s="11">
        <f t="shared" si="1"/>
        <v>11390</v>
      </c>
      <c r="H8" s="11">
        <f t="shared" si="1"/>
        <v>2070</v>
      </c>
      <c r="I8" s="11">
        <f t="shared" si="1"/>
        <v>14500</v>
      </c>
      <c r="J8" s="11">
        <f t="shared" si="1"/>
        <v>10287</v>
      </c>
      <c r="K8" s="11">
        <f t="shared" si="1"/>
        <v>9257</v>
      </c>
      <c r="L8" s="11">
        <f t="shared" si="1"/>
        <v>6979</v>
      </c>
      <c r="M8" s="11">
        <f t="shared" si="1"/>
        <v>4679</v>
      </c>
      <c r="N8" s="11">
        <f t="shared" si="1"/>
        <v>4315</v>
      </c>
      <c r="O8" s="11">
        <f t="shared" si="1"/>
        <v>109267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14209</v>
      </c>
      <c r="C9" s="11">
        <v>12275</v>
      </c>
      <c r="D9" s="11">
        <v>10261</v>
      </c>
      <c r="E9" s="11">
        <v>1945</v>
      </c>
      <c r="F9" s="11">
        <v>7100</v>
      </c>
      <c r="G9" s="11">
        <v>11390</v>
      </c>
      <c r="H9" s="11">
        <v>2070</v>
      </c>
      <c r="I9" s="11">
        <v>14498</v>
      </c>
      <c r="J9" s="11">
        <v>10287</v>
      </c>
      <c r="K9" s="11">
        <v>9241</v>
      </c>
      <c r="L9" s="11">
        <v>6979</v>
      </c>
      <c r="M9" s="11">
        <v>4675</v>
      </c>
      <c r="N9" s="11">
        <v>4300</v>
      </c>
      <c r="O9" s="11">
        <f>SUM(B9:N9)</f>
        <v>109230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16</v>
      </c>
      <c r="L10" s="13">
        <v>0</v>
      </c>
      <c r="M10" s="13">
        <v>4</v>
      </c>
      <c r="N10" s="13">
        <v>15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295439</v>
      </c>
      <c r="C11" s="13">
        <v>180242</v>
      </c>
      <c r="D11" s="13">
        <v>217723</v>
      </c>
      <c r="E11" s="13">
        <v>48526</v>
      </c>
      <c r="F11" s="13">
        <v>157541</v>
      </c>
      <c r="G11" s="13">
        <v>274658</v>
      </c>
      <c r="H11" s="13">
        <v>35245</v>
      </c>
      <c r="I11" s="13">
        <v>211361</v>
      </c>
      <c r="J11" s="13">
        <v>178544</v>
      </c>
      <c r="K11" s="13">
        <v>282302</v>
      </c>
      <c r="L11" s="13">
        <v>198878</v>
      </c>
      <c r="M11" s="13">
        <v>97892</v>
      </c>
      <c r="N11" s="13">
        <v>60378</v>
      </c>
      <c r="O11" s="11">
        <f>SUM(B11:N11)</f>
        <v>2238729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1.242814469119569</v>
      </c>
      <c r="C16" s="19">
        <v>1.412492541679368</v>
      </c>
      <c r="D16" s="19">
        <v>1.266451961199751</v>
      </c>
      <c r="E16" s="19">
        <v>1.002599337074934</v>
      </c>
      <c r="F16" s="19">
        <v>1.577436800730291</v>
      </c>
      <c r="G16" s="19">
        <v>1.602906488383353</v>
      </c>
      <c r="H16" s="19">
        <v>1.791646759311302</v>
      </c>
      <c r="I16" s="19">
        <v>1.300491313586038</v>
      </c>
      <c r="J16" s="19">
        <v>1.337659900034158</v>
      </c>
      <c r="K16" s="19">
        <v>1.170513618505102</v>
      </c>
      <c r="L16" s="19">
        <v>1.320096900557754</v>
      </c>
      <c r="M16" s="19">
        <v>1.329835057355662</v>
      </c>
      <c r="N16" s="19">
        <v>1.228720583693189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1067985.52</v>
      </c>
      <c r="C18" s="24">
        <f aca="true" t="shared" si="2" ref="C18:O18">C19+C20+C21+C22+C23+C24+C25+C26+C27</f>
        <v>761418.8400000001</v>
      </c>
      <c r="D18" s="24">
        <f t="shared" si="2"/>
        <v>702043.8000000002</v>
      </c>
      <c r="E18" s="24">
        <f t="shared" si="2"/>
        <v>213716.69999999998</v>
      </c>
      <c r="F18" s="24">
        <f t="shared" si="2"/>
        <v>734087.1100000001</v>
      </c>
      <c r="G18" s="24">
        <f t="shared" si="2"/>
        <v>1072097.67</v>
      </c>
      <c r="H18" s="24">
        <f t="shared" si="2"/>
        <v>205408.36999999997</v>
      </c>
      <c r="I18" s="24">
        <f t="shared" si="2"/>
        <v>819565.38</v>
      </c>
      <c r="J18" s="24">
        <f t="shared" si="2"/>
        <v>701330.35</v>
      </c>
      <c r="K18" s="24">
        <f t="shared" si="2"/>
        <v>912907.4</v>
      </c>
      <c r="L18" s="24">
        <f t="shared" si="2"/>
        <v>831337.7600000001</v>
      </c>
      <c r="M18" s="24">
        <f t="shared" si="2"/>
        <v>482693.00000000006</v>
      </c>
      <c r="N18" s="24">
        <f t="shared" si="2"/>
        <v>250248.06</v>
      </c>
      <c r="O18" s="24">
        <f t="shared" si="2"/>
        <v>8754839.96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775141.84</v>
      </c>
      <c r="C19" s="30">
        <f aca="true" t="shared" si="3" ref="C19:N19">ROUND((C13+C14)*C7,2)</f>
        <v>497848.96</v>
      </c>
      <c r="D19" s="30">
        <f t="shared" si="3"/>
        <v>517067.71</v>
      </c>
      <c r="E19" s="30">
        <f t="shared" si="3"/>
        <v>195549.89</v>
      </c>
      <c r="F19" s="30">
        <f t="shared" si="3"/>
        <v>432808.26</v>
      </c>
      <c r="G19" s="30">
        <f t="shared" si="3"/>
        <v>618693.22</v>
      </c>
      <c r="H19" s="30">
        <f t="shared" si="3"/>
        <v>108362.76</v>
      </c>
      <c r="I19" s="30">
        <f t="shared" si="3"/>
        <v>579965.88</v>
      </c>
      <c r="J19" s="30">
        <f t="shared" si="3"/>
        <v>487693.82</v>
      </c>
      <c r="K19" s="30">
        <f t="shared" si="3"/>
        <v>711782.99</v>
      </c>
      <c r="L19" s="30">
        <f t="shared" si="3"/>
        <v>572220.7</v>
      </c>
      <c r="M19" s="30">
        <f t="shared" si="3"/>
        <v>329006.74</v>
      </c>
      <c r="N19" s="30">
        <f t="shared" si="3"/>
        <v>187435.03</v>
      </c>
      <c r="O19" s="30">
        <f aca="true" t="shared" si="4" ref="O19:O27">SUM(B19:N19)</f>
        <v>6013577.800000001</v>
      </c>
    </row>
    <row r="20" spans="1:23" ht="18.75" customHeight="1">
      <c r="A20" s="26" t="s">
        <v>34</v>
      </c>
      <c r="B20" s="30">
        <f>IF(B16&lt;&gt;0,ROUND((B16-1)*B19,2),0)</f>
        <v>188215.65</v>
      </c>
      <c r="C20" s="30">
        <f aca="true" t="shared" si="5" ref="C20:N20">IF(C16&lt;&gt;0,ROUND((C16-1)*C19,2),0)</f>
        <v>205358.98</v>
      </c>
      <c r="D20" s="30">
        <f t="shared" si="5"/>
        <v>137773.71</v>
      </c>
      <c r="E20" s="30">
        <f t="shared" si="5"/>
        <v>508.3</v>
      </c>
      <c r="F20" s="30">
        <f t="shared" si="5"/>
        <v>249919.42</v>
      </c>
      <c r="G20" s="30">
        <f t="shared" si="5"/>
        <v>373014.16</v>
      </c>
      <c r="H20" s="30">
        <f t="shared" si="5"/>
        <v>85785.03</v>
      </c>
      <c r="I20" s="30">
        <f t="shared" si="5"/>
        <v>174274.71</v>
      </c>
      <c r="J20" s="30">
        <f t="shared" si="5"/>
        <v>164674.65</v>
      </c>
      <c r="K20" s="30">
        <f t="shared" si="5"/>
        <v>121368.69</v>
      </c>
      <c r="L20" s="30">
        <f t="shared" si="5"/>
        <v>183166.07</v>
      </c>
      <c r="M20" s="30">
        <f t="shared" si="5"/>
        <v>108517.96</v>
      </c>
      <c r="N20" s="30">
        <f t="shared" si="5"/>
        <v>42870.25</v>
      </c>
      <c r="O20" s="30">
        <f t="shared" si="4"/>
        <v>2035447.5799999998</v>
      </c>
      <c r="W20" s="62"/>
    </row>
    <row r="21" spans="1:15" ht="18.75" customHeight="1">
      <c r="A21" s="26" t="s">
        <v>35</v>
      </c>
      <c r="B21" s="30">
        <v>48435.49</v>
      </c>
      <c r="C21" s="30">
        <v>33755.05</v>
      </c>
      <c r="D21" s="30">
        <v>20928.84</v>
      </c>
      <c r="E21" s="30">
        <v>8371.36</v>
      </c>
      <c r="F21" s="30">
        <v>25407.72</v>
      </c>
      <c r="G21" s="30">
        <v>41189.12</v>
      </c>
      <c r="H21" s="30">
        <v>4140.81</v>
      </c>
      <c r="I21" s="30">
        <v>27223.98</v>
      </c>
      <c r="J21" s="30">
        <v>27030.15</v>
      </c>
      <c r="K21" s="30">
        <v>41633.1</v>
      </c>
      <c r="L21" s="30">
        <v>37975.29</v>
      </c>
      <c r="M21" s="30">
        <v>17839.44</v>
      </c>
      <c r="N21" s="30">
        <v>10808.12</v>
      </c>
      <c r="O21" s="30">
        <f t="shared" si="4"/>
        <v>344738.47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967.7</v>
      </c>
      <c r="C24" s="30">
        <v>705.47</v>
      </c>
      <c r="D24" s="30">
        <v>642.81</v>
      </c>
      <c r="E24" s="30">
        <v>197.25</v>
      </c>
      <c r="F24" s="30">
        <v>677.62</v>
      </c>
      <c r="G24" s="30">
        <v>986.27</v>
      </c>
      <c r="H24" s="30">
        <v>187.97</v>
      </c>
      <c r="I24" s="30">
        <v>747.24</v>
      </c>
      <c r="J24" s="30">
        <v>647.46</v>
      </c>
      <c r="K24" s="30">
        <v>835.43</v>
      </c>
      <c r="L24" s="30">
        <v>758.85</v>
      </c>
      <c r="M24" s="30">
        <v>436.28</v>
      </c>
      <c r="N24" s="30">
        <v>227.42</v>
      </c>
      <c r="O24" s="30">
        <f t="shared" si="4"/>
        <v>8017.77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-67900.64</v>
      </c>
      <c r="C29" s="30">
        <f>+C30+C32+C45+C46+C49-C50</f>
        <v>-57932.87</v>
      </c>
      <c r="D29" s="30">
        <f t="shared" si="6"/>
        <v>-72343.93000000001</v>
      </c>
      <c r="E29" s="30">
        <f t="shared" si="6"/>
        <v>-9654.85</v>
      </c>
      <c r="F29" s="30">
        <f t="shared" si="6"/>
        <v>-56316.68</v>
      </c>
      <c r="G29" s="30">
        <f t="shared" si="6"/>
        <v>-55600.270000000004</v>
      </c>
      <c r="H29" s="30">
        <f t="shared" si="6"/>
        <v>-21045.8</v>
      </c>
      <c r="I29" s="30">
        <f t="shared" si="6"/>
        <v>-91456.95999999999</v>
      </c>
      <c r="J29" s="30">
        <f t="shared" si="6"/>
        <v>-48863.060000000005</v>
      </c>
      <c r="K29" s="30">
        <f t="shared" si="6"/>
        <v>-45305.9</v>
      </c>
      <c r="L29" s="30">
        <f t="shared" si="6"/>
        <v>-34927.259999999995</v>
      </c>
      <c r="M29" s="30">
        <f t="shared" si="6"/>
        <v>-22995.98</v>
      </c>
      <c r="N29" s="30">
        <f t="shared" si="6"/>
        <v>-20184.64</v>
      </c>
      <c r="O29" s="30">
        <f t="shared" si="6"/>
        <v>-604528.8400000001</v>
      </c>
    </row>
    <row r="30" spans="1:15" ht="18.75" customHeight="1">
      <c r="A30" s="26" t="s">
        <v>39</v>
      </c>
      <c r="B30" s="31">
        <f>+B31</f>
        <v>-62519.6</v>
      </c>
      <c r="C30" s="31">
        <f>+C31</f>
        <v>-54010</v>
      </c>
      <c r="D30" s="31">
        <f aca="true" t="shared" si="7" ref="D30:O30">+D31</f>
        <v>-45148.4</v>
      </c>
      <c r="E30" s="31">
        <f t="shared" si="7"/>
        <v>-8558</v>
      </c>
      <c r="F30" s="31">
        <f t="shared" si="7"/>
        <v>-31240</v>
      </c>
      <c r="G30" s="31">
        <f t="shared" si="7"/>
        <v>-50116</v>
      </c>
      <c r="H30" s="31">
        <f t="shared" si="7"/>
        <v>-9108</v>
      </c>
      <c r="I30" s="31">
        <f t="shared" si="7"/>
        <v>-63791.2</v>
      </c>
      <c r="J30" s="31">
        <f t="shared" si="7"/>
        <v>-45262.8</v>
      </c>
      <c r="K30" s="31">
        <f t="shared" si="7"/>
        <v>-40660.4</v>
      </c>
      <c r="L30" s="31">
        <f t="shared" si="7"/>
        <v>-30707.6</v>
      </c>
      <c r="M30" s="31">
        <f t="shared" si="7"/>
        <v>-20570</v>
      </c>
      <c r="N30" s="31">
        <f t="shared" si="7"/>
        <v>-18920</v>
      </c>
      <c r="O30" s="31">
        <f t="shared" si="7"/>
        <v>-480612</v>
      </c>
    </row>
    <row r="31" spans="1:26" ht="18.75" customHeight="1">
      <c r="A31" s="27" t="s">
        <v>40</v>
      </c>
      <c r="B31" s="16">
        <f>ROUND((-B9)*$G$3,2)</f>
        <v>-62519.6</v>
      </c>
      <c r="C31" s="16">
        <f aca="true" t="shared" si="8" ref="C31:N31">ROUND((-C9)*$G$3,2)</f>
        <v>-54010</v>
      </c>
      <c r="D31" s="16">
        <f t="shared" si="8"/>
        <v>-45148.4</v>
      </c>
      <c r="E31" s="16">
        <f t="shared" si="8"/>
        <v>-8558</v>
      </c>
      <c r="F31" s="16">
        <f t="shared" si="8"/>
        <v>-31240</v>
      </c>
      <c r="G31" s="16">
        <f t="shared" si="8"/>
        <v>-50116</v>
      </c>
      <c r="H31" s="16">
        <f t="shared" si="8"/>
        <v>-9108</v>
      </c>
      <c r="I31" s="16">
        <f t="shared" si="8"/>
        <v>-63791.2</v>
      </c>
      <c r="J31" s="16">
        <f t="shared" si="8"/>
        <v>-45262.8</v>
      </c>
      <c r="K31" s="16">
        <f t="shared" si="8"/>
        <v>-40660.4</v>
      </c>
      <c r="L31" s="16">
        <f t="shared" si="8"/>
        <v>-30707.6</v>
      </c>
      <c r="M31" s="16">
        <f t="shared" si="8"/>
        <v>-20570</v>
      </c>
      <c r="N31" s="16">
        <f t="shared" si="8"/>
        <v>-18920</v>
      </c>
      <c r="O31" s="32">
        <f aca="true" t="shared" si="9" ref="O31:O50">SUM(B31:N31)</f>
        <v>-480612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-5381.04</v>
      </c>
      <c r="C32" s="31">
        <f aca="true" t="shared" si="10" ref="C32:O32">SUM(C33:C43)</f>
        <v>-3922.87</v>
      </c>
      <c r="D32" s="31">
        <f t="shared" si="10"/>
        <v>-23821.09</v>
      </c>
      <c r="E32" s="31">
        <f t="shared" si="10"/>
        <v>-1096.85</v>
      </c>
      <c r="F32" s="31">
        <f t="shared" si="10"/>
        <v>-25076.68</v>
      </c>
      <c r="G32" s="31">
        <f t="shared" si="10"/>
        <v>-5484.27</v>
      </c>
      <c r="H32" s="31">
        <f t="shared" si="10"/>
        <v>-10947.57</v>
      </c>
      <c r="I32" s="31">
        <f t="shared" si="10"/>
        <v>-27665.76</v>
      </c>
      <c r="J32" s="31">
        <f t="shared" si="10"/>
        <v>-3600.26</v>
      </c>
      <c r="K32" s="31">
        <f t="shared" si="10"/>
        <v>-4645.5</v>
      </c>
      <c r="L32" s="31">
        <f t="shared" si="10"/>
        <v>-4219.66</v>
      </c>
      <c r="M32" s="31">
        <f t="shared" si="10"/>
        <v>-2425.98</v>
      </c>
      <c r="N32" s="31">
        <f t="shared" si="10"/>
        <v>-1264.64</v>
      </c>
      <c r="O32" s="31">
        <f t="shared" si="10"/>
        <v>-119552.17000000001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-20246.64</v>
      </c>
      <c r="E33" s="33">
        <v>0</v>
      </c>
      <c r="F33" s="33">
        <v>-21308.66</v>
      </c>
      <c r="G33" s="33">
        <v>0</v>
      </c>
      <c r="H33" s="33">
        <v>-9902.33</v>
      </c>
      <c r="I33" s="33">
        <v>-23510.62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-74968.25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-5381.04</v>
      </c>
      <c r="C41" s="33">
        <v>-3922.87</v>
      </c>
      <c r="D41" s="33">
        <v>-3574.45</v>
      </c>
      <c r="E41" s="33">
        <v>-1096.85</v>
      </c>
      <c r="F41" s="33">
        <v>-3768.02</v>
      </c>
      <c r="G41" s="33">
        <v>-5484.27</v>
      </c>
      <c r="H41" s="33">
        <v>-1045.24</v>
      </c>
      <c r="I41" s="33">
        <v>-4155.14</v>
      </c>
      <c r="J41" s="33">
        <v>-3600.26</v>
      </c>
      <c r="K41" s="33">
        <v>-4645.5</v>
      </c>
      <c r="L41" s="33">
        <v>-4219.66</v>
      </c>
      <c r="M41" s="33">
        <v>-2425.98</v>
      </c>
      <c r="N41" s="33">
        <v>-1264.64</v>
      </c>
      <c r="O41" s="33">
        <f t="shared" si="9"/>
        <v>-44583.920000000006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-3374.44</v>
      </c>
      <c r="E45" s="35">
        <v>0</v>
      </c>
      <c r="F45" s="35">
        <v>0</v>
      </c>
      <c r="G45" s="35">
        <v>0</v>
      </c>
      <c r="H45" s="35">
        <v>-990.23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-4364.67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1000084.88</v>
      </c>
      <c r="C48" s="36">
        <f t="shared" si="11"/>
        <v>703485.9700000001</v>
      </c>
      <c r="D48" s="36">
        <f t="shared" si="11"/>
        <v>629699.8700000001</v>
      </c>
      <c r="E48" s="36">
        <f t="shared" si="11"/>
        <v>204061.84999999998</v>
      </c>
      <c r="F48" s="36">
        <f t="shared" si="11"/>
        <v>677770.43</v>
      </c>
      <c r="G48" s="36">
        <f t="shared" si="11"/>
        <v>1016497.3999999999</v>
      </c>
      <c r="H48" s="36">
        <f t="shared" si="11"/>
        <v>184362.56999999998</v>
      </c>
      <c r="I48" s="36">
        <f t="shared" si="11"/>
        <v>728108.42</v>
      </c>
      <c r="J48" s="36">
        <f t="shared" si="11"/>
        <v>652467.2899999999</v>
      </c>
      <c r="K48" s="36">
        <f t="shared" si="11"/>
        <v>867601.5</v>
      </c>
      <c r="L48" s="36">
        <f t="shared" si="11"/>
        <v>796410.5000000001</v>
      </c>
      <c r="M48" s="36">
        <f t="shared" si="11"/>
        <v>459697.0200000001</v>
      </c>
      <c r="N48" s="36">
        <f t="shared" si="11"/>
        <v>230063.41999999998</v>
      </c>
      <c r="O48" s="36">
        <f>SUM(B48:N48)</f>
        <v>8150311.120000001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1000084.8799999999</v>
      </c>
      <c r="C54" s="51">
        <f t="shared" si="12"/>
        <v>703485.98</v>
      </c>
      <c r="D54" s="51">
        <f t="shared" si="12"/>
        <v>629699.87</v>
      </c>
      <c r="E54" s="51">
        <f t="shared" si="12"/>
        <v>204061.85</v>
      </c>
      <c r="F54" s="51">
        <f t="shared" si="12"/>
        <v>677770.43</v>
      </c>
      <c r="G54" s="51">
        <f t="shared" si="12"/>
        <v>1016497.4</v>
      </c>
      <c r="H54" s="51">
        <f t="shared" si="12"/>
        <v>184362.57</v>
      </c>
      <c r="I54" s="51">
        <f t="shared" si="12"/>
        <v>728108.41</v>
      </c>
      <c r="J54" s="51">
        <f t="shared" si="12"/>
        <v>652467.29</v>
      </c>
      <c r="K54" s="51">
        <f t="shared" si="12"/>
        <v>867601.5</v>
      </c>
      <c r="L54" s="51">
        <f t="shared" si="12"/>
        <v>796410.51</v>
      </c>
      <c r="M54" s="51">
        <f t="shared" si="12"/>
        <v>459697.02</v>
      </c>
      <c r="N54" s="51">
        <f t="shared" si="12"/>
        <v>230063.41</v>
      </c>
      <c r="O54" s="36">
        <f t="shared" si="12"/>
        <v>8150311.120000001</v>
      </c>
      <c r="Q54"/>
    </row>
    <row r="55" spans="1:18" ht="18.75" customHeight="1">
      <c r="A55" s="26" t="s">
        <v>56</v>
      </c>
      <c r="B55" s="51">
        <v>818294.7</v>
      </c>
      <c r="C55" s="51">
        <v>501752.05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1320046.75</v>
      </c>
      <c r="P55"/>
      <c r="Q55"/>
      <c r="R55" s="43"/>
    </row>
    <row r="56" spans="1:16" ht="18.75" customHeight="1">
      <c r="A56" s="26" t="s">
        <v>57</v>
      </c>
      <c r="B56" s="51">
        <v>181790.18</v>
      </c>
      <c r="C56" s="51">
        <v>201733.93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383524.11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629699.87</v>
      </c>
      <c r="E57" s="52">
        <v>0</v>
      </c>
      <c r="F57" s="52">
        <v>0</v>
      </c>
      <c r="G57" s="52">
        <v>0</v>
      </c>
      <c r="H57" s="51">
        <v>184362.57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814062.44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204061.85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204061.85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677770.43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677770.43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1016497.4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1016497.4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728108.41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728108.41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652467.29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652467.29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867601.5</v>
      </c>
      <c r="L63" s="31">
        <v>796410.51</v>
      </c>
      <c r="M63" s="52">
        <v>0</v>
      </c>
      <c r="N63" s="52">
        <v>0</v>
      </c>
      <c r="O63" s="36">
        <f t="shared" si="13"/>
        <v>1664012.01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459697.02</v>
      </c>
      <c r="N64" s="52">
        <v>0</v>
      </c>
      <c r="O64" s="36">
        <f t="shared" si="13"/>
        <v>459697.02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230063.41</v>
      </c>
      <c r="O65" s="55">
        <f t="shared" si="13"/>
        <v>230063.41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2022-01-27T01:11:50Z</dcterms:modified>
  <cp:category/>
  <cp:version/>
  <cp:contentType/>
  <cp:contentStatus/>
</cp:coreProperties>
</file>