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<sst xmlns="http://schemas.openxmlformats.org/spreadsheetml/2006/main" count="84" uniqueCount="81">
  <si>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</si>
  <si>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</si>
  <si>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</si>
  <si>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</si>
  <si>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</si>
  <si>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</si>
  <si>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</si>
  <si>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</si>
  <si>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</si>
  <si>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</si>
  <si>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</si>
  <si>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</si>
  <si>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</si>
  <si>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</si>
  <si>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</si>
  <si>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</si>
  <si>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</si>
  <si>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</si>
  <si>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</si>
  <si>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</si>
  <si>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</si>
  <si>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</si>
  <si>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</si>
  <si>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</si>
  <si>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</si>
  <si>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</si>
  <si>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</si>
  <si>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</si>
  <si>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</si>
  <si>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</si>
  <si>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</si>
  <si>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</si>
  <si>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</si>
  <si>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</si>
  <si>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</si>
  <si>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</si>
  <si>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</si>
  <si>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</si>
  <si>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</si>
  <si>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</si>
  <si>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</si>
  <si>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</si>
  <si>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</si>
  <si>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</si>
  <si>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</si>
  <si>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</si>
  <si>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</si>
  <si>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</si>
  <si>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</si>
  <si>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</si>
  <si>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</si>
  <si>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</si>
  <si>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</si>
  <si>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</si>
  <si>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</si>
  <si>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</si>
  <si>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</si>
  <si>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</si>
  <si>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</si>
  <si>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</si>
  <si>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</si>
  <si>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</si>
  <si>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</si>
  <si>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</si>
  <si>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</si>
  <si>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</si>
  <si>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</si>
  <si>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</si>
  <si>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18/01/22 - VENCIMENTO 25/01/22</t>
  </si>
  <si>
    <t/>
  </si>
  <si>
    <t>2.1 Tarifa de Remuneração por Passageiro Transportado Combustível</t>
  </si>
  <si>
    <t>4. Remuneração Bruta do Operador (4.1 + 4.2 + 4.3 + 4.4 + 4.5 + 4.6 + 4.7 + 4.8+ 4.9)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</si>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</sst>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164" fontId="32" fillId="0" borderId="4" xfId="46" applyNumberFormat="1" applyFont="1" applyFill="1" applyBorder="1" applyAlignment="1" quotePrefix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301635</v>
      </c>
      <c r="C7" s="9">
        <f t="shared" si="0"/>
        <v>215927</v>
      </c>
      <c r="D7" s="9">
        <f t="shared" si="0"/>
        <v>229086</v>
      </c>
      <c r="E7" s="9">
        <f t="shared" si="0"/>
        <v>49254</v>
      </c>
      <c r="F7" s="9">
        <f t="shared" si="0"/>
        <v>170393</v>
      </c>
      <c r="G7" s="9">
        <f t="shared" si="0"/>
        <v>281984</v>
      </c>
      <c r="H7" s="9">
        <f t="shared" si="0"/>
        <v>37317</v>
      </c>
      <c r="I7" s="9">
        <f t="shared" si="0"/>
        <v>217464</v>
      </c>
      <c r="J7" s="9">
        <f t="shared" si="0"/>
        <v>185666</v>
      </c>
      <c r="K7" s="9">
        <f t="shared" si="0"/>
        <v>282663</v>
      </c>
      <c r="L7" s="9">
        <f t="shared" si="0"/>
        <v>201064</v>
      </c>
      <c r="M7" s="9">
        <f t="shared" si="0"/>
        <v>99666</v>
      </c>
      <c r="N7" s="9">
        <f t="shared" si="0"/>
        <v>63909</v>
      </c>
      <c r="O7" s="9">
        <f t="shared" si="0"/>
        <v>2336028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13500</v>
      </c>
      <c r="C8" s="11">
        <f t="shared" si="1"/>
        <v>13687</v>
      </c>
      <c r="D8" s="11">
        <f t="shared" si="1"/>
        <v>10112</v>
      </c>
      <c r="E8" s="11">
        <f t="shared" si="1"/>
        <v>1964</v>
      </c>
      <c r="F8" s="11">
        <f t="shared" si="1"/>
        <v>7322</v>
      </c>
      <c r="G8" s="11">
        <f t="shared" si="1"/>
        <v>11227</v>
      </c>
      <c r="H8" s="11">
        <f t="shared" si="1"/>
        <v>2066</v>
      </c>
      <c r="I8" s="11">
        <f t="shared" si="1"/>
        <v>13507</v>
      </c>
      <c r="J8" s="11">
        <f t="shared" si="1"/>
        <v>9890</v>
      </c>
      <c r="K8" s="11">
        <f t="shared" si="1"/>
        <v>8814</v>
      </c>
      <c r="L8" s="11">
        <f t="shared" si="1"/>
        <v>6906</v>
      </c>
      <c r="M8" s="11">
        <f t="shared" si="1"/>
        <v>4192</v>
      </c>
      <c r="N8" s="11">
        <f t="shared" si="1"/>
        <v>3994</v>
      </c>
      <c r="O8" s="11">
        <f t="shared" si="1"/>
        <v>107181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13500</v>
      </c>
      <c r="C9" s="11">
        <v>13687</v>
      </c>
      <c r="D9" s="11">
        <v>10112</v>
      </c>
      <c r="E9" s="11">
        <v>1964</v>
      </c>
      <c r="F9" s="11">
        <v>7322</v>
      </c>
      <c r="G9" s="11">
        <v>11227</v>
      </c>
      <c r="H9" s="11">
        <v>2066</v>
      </c>
      <c r="I9" s="11">
        <v>13505</v>
      </c>
      <c r="J9" s="11">
        <v>9890</v>
      </c>
      <c r="K9" s="11">
        <v>8806</v>
      </c>
      <c r="L9" s="11">
        <v>6906</v>
      </c>
      <c r="M9" s="11">
        <v>4187</v>
      </c>
      <c r="N9" s="11">
        <v>3984</v>
      </c>
      <c r="O9" s="11">
        <f>SUM(B9:N9)</f>
        <v>107156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8</v>
      </c>
      <c r="L10" s="13">
        <v>0</v>
      </c>
      <c r="M10" s="13">
        <v>5</v>
      </c>
      <c r="N10" s="13">
        <v>10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288135</v>
      </c>
      <c r="C11" s="13">
        <v>202240</v>
      </c>
      <c r="D11" s="13">
        <v>218974</v>
      </c>
      <c r="E11" s="13">
        <v>47290</v>
      </c>
      <c r="F11" s="13">
        <v>163071</v>
      </c>
      <c r="G11" s="13">
        <v>270757</v>
      </c>
      <c r="H11" s="13">
        <v>35251</v>
      </c>
      <c r="I11" s="13">
        <v>203957</v>
      </c>
      <c r="J11" s="13">
        <v>175776</v>
      </c>
      <c r="K11" s="13">
        <v>273849</v>
      </c>
      <c r="L11" s="13">
        <v>194158</v>
      </c>
      <c r="M11" s="13">
        <v>95474</v>
      </c>
      <c r="N11" s="13">
        <v>59915</v>
      </c>
      <c r="O11" s="11">
        <f>SUM(B11:N11)</f>
        <v>2228847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70</v>
      </c>
      <c r="B14" s="17">
        <v>0.1013</v>
      </c>
      <c r="C14" s="17">
        <v>0.1046</v>
      </c>
      <c r="D14" s="17">
        <v>0.0918</v>
      </c>
      <c r="E14" s="17">
        <v>0.1568</v>
      </c>
      <c r="F14" s="17">
        <v>0.1064</v>
      </c>
      <c r="G14" s="17">
        <v>0.0875</v>
      </c>
      <c r="H14" s="17">
        <v>0.1175</v>
      </c>
      <c r="I14" s="17">
        <v>0.1039</v>
      </c>
      <c r="J14" s="17">
        <v>0.1045</v>
      </c>
      <c r="K14" s="17">
        <v>0.0988</v>
      </c>
      <c r="L14" s="17">
        <v>0.1125</v>
      </c>
      <c r="M14" s="17">
        <v>0.1298</v>
      </c>
      <c r="N14" s="17">
        <v>0.1172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1.267253871347129</v>
      </c>
      <c r="C16" s="19">
        <v>1.286116937955242</v>
      </c>
      <c r="D16" s="19">
        <v>1.264515570869374</v>
      </c>
      <c r="E16" s="19">
        <v>1.031935997714477</v>
      </c>
      <c r="F16" s="19">
        <v>1.530470085449757</v>
      </c>
      <c r="G16" s="19">
        <v>1.625053175957639</v>
      </c>
      <c r="H16" s="19">
        <v>1.808309382084861</v>
      </c>
      <c r="I16" s="19">
        <v>1.327403865747501</v>
      </c>
      <c r="J16" s="19">
        <v>1.339603389074285</v>
      </c>
      <c r="K16" s="19">
        <v>1.198523498554653</v>
      </c>
      <c r="L16" s="19">
        <v>1.334328535600284</v>
      </c>
      <c r="M16" s="19">
        <v>1.371967185534393</v>
      </c>
      <c r="N16" s="19">
        <v>1.233051922095541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71</v>
      </c>
      <c r="B18" s="24">
        <f>B19+B20+B21+B22+B23+B24+B25+B26+B27</f>
        <v>1061395.83</v>
      </c>
      <c r="C18" s="24">
        <f aca="true" t="shared" si="2" ref="C18:O18">C19+C20+C21+C22+C23+C24+C25+C26+C27</f>
        <v>776281.38</v>
      </c>
      <c r="D18" s="24">
        <f t="shared" si="2"/>
        <v>703908.8500000001</v>
      </c>
      <c r="E18" s="24">
        <f t="shared" si="2"/>
        <v>214671.11</v>
      </c>
      <c r="F18" s="24">
        <f t="shared" si="2"/>
        <v>737140.5400000002</v>
      </c>
      <c r="G18" s="24">
        <f t="shared" si="2"/>
        <v>1071400.89</v>
      </c>
      <c r="H18" s="24">
        <f t="shared" si="2"/>
        <v>207270.34000000003</v>
      </c>
      <c r="I18" s="24">
        <f t="shared" si="2"/>
        <v>805718.5200000001</v>
      </c>
      <c r="J18" s="24">
        <f t="shared" si="2"/>
        <v>690460.7200000001</v>
      </c>
      <c r="K18" s="24">
        <f t="shared" si="2"/>
        <v>906551.0100000001</v>
      </c>
      <c r="L18" s="24">
        <f t="shared" si="2"/>
        <v>820950.8800000001</v>
      </c>
      <c r="M18" s="24">
        <f t="shared" si="2"/>
        <v>483510.43</v>
      </c>
      <c r="N18" s="24">
        <f t="shared" si="2"/>
        <v>247966.36999999997</v>
      </c>
      <c r="O18" s="24">
        <f t="shared" si="2"/>
        <v>8727226.869999997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72</v>
      </c>
      <c r="B19" s="30">
        <f>ROUND((B13+B14)*B7,2)</f>
        <v>755082.9</v>
      </c>
      <c r="C19" s="30">
        <f aca="true" t="shared" si="3" ref="C19:N19">ROUND((C13+C14)*C7,2)</f>
        <v>558387.22</v>
      </c>
      <c r="D19" s="30">
        <f t="shared" si="3"/>
        <v>519567.05</v>
      </c>
      <c r="E19" s="30">
        <f t="shared" si="3"/>
        <v>190834.62</v>
      </c>
      <c r="F19" s="30">
        <f t="shared" si="3"/>
        <v>447929.12</v>
      </c>
      <c r="G19" s="30">
        <f t="shared" si="3"/>
        <v>609903.19</v>
      </c>
      <c r="H19" s="30">
        <f t="shared" si="3"/>
        <v>108368.57</v>
      </c>
      <c r="I19" s="30">
        <f t="shared" si="3"/>
        <v>558404.06</v>
      </c>
      <c r="J19" s="30">
        <f t="shared" si="3"/>
        <v>479519.58</v>
      </c>
      <c r="K19" s="30">
        <f t="shared" si="3"/>
        <v>690065.18</v>
      </c>
      <c r="L19" s="30">
        <f t="shared" si="3"/>
        <v>558897.6</v>
      </c>
      <c r="M19" s="30">
        <f t="shared" si="3"/>
        <v>319688.66</v>
      </c>
      <c r="N19" s="30">
        <f t="shared" si="3"/>
        <v>185163.55</v>
      </c>
      <c r="O19" s="30">
        <f aca="true" t="shared" si="4" ref="O19:O27">SUM(B19:N19)</f>
        <v>5981811.299999999</v>
      </c>
    </row>
    <row r="20" spans="1:23" ht="18.75" customHeight="1">
      <c r="A20" s="26" t="s">
        <v>34</v>
      </c>
      <c r="B20" s="30">
        <f>IF(B16&lt;&gt;0,ROUND((B16-1)*B19,2),0)</f>
        <v>201798.83</v>
      </c>
      <c r="C20" s="30">
        <f aca="true" t="shared" si="5" ref="C20:N20">IF(C16&lt;&gt;0,ROUND((C16-1)*C19,2),0)</f>
        <v>159764.04</v>
      </c>
      <c r="D20" s="30">
        <f t="shared" si="5"/>
        <v>137433.57</v>
      </c>
      <c r="E20" s="30">
        <f t="shared" si="5"/>
        <v>6094.49</v>
      </c>
      <c r="F20" s="30">
        <f t="shared" si="5"/>
        <v>237613</v>
      </c>
      <c r="G20" s="30">
        <f t="shared" si="5"/>
        <v>381221.93</v>
      </c>
      <c r="H20" s="30">
        <f t="shared" si="5"/>
        <v>87595.33</v>
      </c>
      <c r="I20" s="30">
        <f t="shared" si="5"/>
        <v>182823.65</v>
      </c>
      <c r="J20" s="30">
        <f t="shared" si="5"/>
        <v>162846.47</v>
      </c>
      <c r="K20" s="30">
        <f t="shared" si="5"/>
        <v>136994.15</v>
      </c>
      <c r="L20" s="30">
        <f t="shared" si="5"/>
        <v>186855.42</v>
      </c>
      <c r="M20" s="30">
        <f t="shared" si="5"/>
        <v>118913.69</v>
      </c>
      <c r="N20" s="30">
        <f t="shared" si="5"/>
        <v>43152.72</v>
      </c>
      <c r="O20" s="30">
        <f t="shared" si="4"/>
        <v>2043107.2899999996</v>
      </c>
      <c r="W20" s="62"/>
    </row>
    <row r="21" spans="1:15" ht="18.75" customHeight="1">
      <c r="A21" s="26" t="s">
        <v>35</v>
      </c>
      <c r="B21" s="30">
        <v>48323.88</v>
      </c>
      <c r="C21" s="30">
        <v>33655.7</v>
      </c>
      <c r="D21" s="30">
        <v>20630.04</v>
      </c>
      <c r="E21" s="30">
        <v>8454.85</v>
      </c>
      <c r="F21" s="30">
        <v>25642.06</v>
      </c>
      <c r="G21" s="30">
        <v>41069.96</v>
      </c>
      <c r="H21" s="30">
        <v>4184.35</v>
      </c>
      <c r="I21" s="30">
        <v>26399.28</v>
      </c>
      <c r="J21" s="30">
        <v>26169.91</v>
      </c>
      <c r="K21" s="30">
        <v>41371.38</v>
      </c>
      <c r="L21" s="30">
        <v>37229.13</v>
      </c>
      <c r="M21" s="30">
        <v>17576.9</v>
      </c>
      <c r="N21" s="30">
        <v>10515.46</v>
      </c>
      <c r="O21" s="30">
        <f t="shared" si="4"/>
        <v>341222.9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73</v>
      </c>
      <c r="B24" s="30">
        <v>965.38</v>
      </c>
      <c r="C24" s="30">
        <v>724.04</v>
      </c>
      <c r="D24" s="30">
        <v>647.46</v>
      </c>
      <c r="E24" s="30">
        <v>197.25</v>
      </c>
      <c r="F24" s="30">
        <v>682.27</v>
      </c>
      <c r="G24" s="30">
        <v>990.91</v>
      </c>
      <c r="H24" s="30">
        <v>190.29</v>
      </c>
      <c r="I24" s="30">
        <v>737.96</v>
      </c>
      <c r="J24" s="30">
        <v>640.49</v>
      </c>
      <c r="K24" s="30">
        <v>833.11</v>
      </c>
      <c r="L24" s="30">
        <v>751.88</v>
      </c>
      <c r="M24" s="30">
        <v>438.6</v>
      </c>
      <c r="N24" s="30">
        <v>227.4</v>
      </c>
      <c r="O24" s="30">
        <f t="shared" si="4"/>
        <v>8027.04</v>
      </c>
    </row>
    <row r="25" spans="1:26" ht="18.75" customHeight="1">
      <c r="A25" s="26" t="s">
        <v>74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-64768.13</v>
      </c>
      <c r="C29" s="30">
        <f>+C30+C32+C45+C46+C49-C50</f>
        <v>-64248.9</v>
      </c>
      <c r="D29" s="30">
        <f t="shared" si="6"/>
        <v>-71779.42</v>
      </c>
      <c r="E29" s="30">
        <f t="shared" si="6"/>
        <v>-9738.45</v>
      </c>
      <c r="F29" s="30">
        <f t="shared" si="6"/>
        <v>-57410.89</v>
      </c>
      <c r="G29" s="30">
        <f t="shared" si="6"/>
        <v>-54908.880000000005</v>
      </c>
      <c r="H29" s="30">
        <f t="shared" si="6"/>
        <v>-21143.5</v>
      </c>
      <c r="I29" s="30">
        <f t="shared" si="6"/>
        <v>-86620.75</v>
      </c>
      <c r="J29" s="30">
        <f t="shared" si="6"/>
        <v>-47077.55</v>
      </c>
      <c r="K29" s="30">
        <f t="shared" si="6"/>
        <v>-43379</v>
      </c>
      <c r="L29" s="30">
        <f t="shared" si="6"/>
        <v>-34567.35</v>
      </c>
      <c r="M29" s="30">
        <f t="shared" si="6"/>
        <v>-20861.69</v>
      </c>
      <c r="N29" s="30">
        <f t="shared" si="6"/>
        <v>-18794.18</v>
      </c>
      <c r="O29" s="30">
        <f t="shared" si="6"/>
        <v>-595298.6900000001</v>
      </c>
    </row>
    <row r="30" spans="1:15" ht="18.75" customHeight="1">
      <c r="A30" s="26" t="s">
        <v>39</v>
      </c>
      <c r="B30" s="31">
        <f>+B31</f>
        <v>-59400</v>
      </c>
      <c r="C30" s="31">
        <f>+C31</f>
        <v>-60222.8</v>
      </c>
      <c r="D30" s="31">
        <f aca="true" t="shared" si="7" ref="D30:O30">+D31</f>
        <v>-44492.8</v>
      </c>
      <c r="E30" s="31">
        <f t="shared" si="7"/>
        <v>-8641.6</v>
      </c>
      <c r="F30" s="31">
        <f t="shared" si="7"/>
        <v>-32216.8</v>
      </c>
      <c r="G30" s="31">
        <f t="shared" si="7"/>
        <v>-49398.8</v>
      </c>
      <c r="H30" s="31">
        <f t="shared" si="7"/>
        <v>-9090.4</v>
      </c>
      <c r="I30" s="31">
        <f t="shared" si="7"/>
        <v>-59422</v>
      </c>
      <c r="J30" s="31">
        <f t="shared" si="7"/>
        <v>-43516</v>
      </c>
      <c r="K30" s="31">
        <f t="shared" si="7"/>
        <v>-38746.4</v>
      </c>
      <c r="L30" s="31">
        <f t="shared" si="7"/>
        <v>-30386.4</v>
      </c>
      <c r="M30" s="31">
        <f t="shared" si="7"/>
        <v>-18422.8</v>
      </c>
      <c r="N30" s="31">
        <f t="shared" si="7"/>
        <v>-17529.6</v>
      </c>
      <c r="O30" s="31">
        <f t="shared" si="7"/>
        <v>-471486.4</v>
      </c>
    </row>
    <row r="31" spans="1:26" ht="18.75" customHeight="1">
      <c r="A31" s="27" t="s">
        <v>40</v>
      </c>
      <c r="B31" s="16">
        <f>ROUND((-B9)*$G$3,2)</f>
        <v>-59400</v>
      </c>
      <c r="C31" s="16">
        <f aca="true" t="shared" si="8" ref="C31:N31">ROUND((-C9)*$G$3,2)</f>
        <v>-60222.8</v>
      </c>
      <c r="D31" s="16">
        <f t="shared" si="8"/>
        <v>-44492.8</v>
      </c>
      <c r="E31" s="16">
        <f t="shared" si="8"/>
        <v>-8641.6</v>
      </c>
      <c r="F31" s="16">
        <f t="shared" si="8"/>
        <v>-32216.8</v>
      </c>
      <c r="G31" s="16">
        <f t="shared" si="8"/>
        <v>-49398.8</v>
      </c>
      <c r="H31" s="16">
        <f t="shared" si="8"/>
        <v>-9090.4</v>
      </c>
      <c r="I31" s="16">
        <f t="shared" si="8"/>
        <v>-59422</v>
      </c>
      <c r="J31" s="16">
        <f t="shared" si="8"/>
        <v>-43516</v>
      </c>
      <c r="K31" s="16">
        <f t="shared" si="8"/>
        <v>-38746.4</v>
      </c>
      <c r="L31" s="16">
        <f t="shared" si="8"/>
        <v>-30386.4</v>
      </c>
      <c r="M31" s="16">
        <f t="shared" si="8"/>
        <v>-18422.8</v>
      </c>
      <c r="N31" s="16">
        <f t="shared" si="8"/>
        <v>-17529.6</v>
      </c>
      <c r="O31" s="32">
        <f aca="true" t="shared" si="9" ref="O31:O50">SUM(B31:N31)</f>
        <v>-471486.4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-5368.13</v>
      </c>
      <c r="C32" s="31">
        <f aca="true" t="shared" si="10" ref="C32:O32">SUM(C33:C43)</f>
        <v>-4026.1</v>
      </c>
      <c r="D32" s="31">
        <f t="shared" si="10"/>
        <v>-23902.85</v>
      </c>
      <c r="E32" s="31">
        <f t="shared" si="10"/>
        <v>-1096.85</v>
      </c>
      <c r="F32" s="31">
        <f t="shared" si="10"/>
        <v>-25194.089999999997</v>
      </c>
      <c r="G32" s="31">
        <f t="shared" si="10"/>
        <v>-5510.08</v>
      </c>
      <c r="H32" s="31">
        <f t="shared" si="10"/>
        <v>-11053.56</v>
      </c>
      <c r="I32" s="31">
        <f t="shared" si="10"/>
        <v>-27198.75</v>
      </c>
      <c r="J32" s="31">
        <f t="shared" si="10"/>
        <v>-3561.55</v>
      </c>
      <c r="K32" s="31">
        <f t="shared" si="10"/>
        <v>-4632.6</v>
      </c>
      <c r="L32" s="31">
        <f t="shared" si="10"/>
        <v>-4180.95</v>
      </c>
      <c r="M32" s="31">
        <f t="shared" si="10"/>
        <v>-2438.89</v>
      </c>
      <c r="N32" s="31">
        <f t="shared" si="10"/>
        <v>-1264.58</v>
      </c>
      <c r="O32" s="31">
        <f t="shared" si="10"/>
        <v>-119428.97999999998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-20302.59</v>
      </c>
      <c r="E33" s="33">
        <v>0</v>
      </c>
      <c r="F33" s="33">
        <v>-21400.26</v>
      </c>
      <c r="G33" s="33">
        <v>0</v>
      </c>
      <c r="H33" s="33">
        <v>-9995.42</v>
      </c>
      <c r="I33" s="33">
        <v>-23095.22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-74793.48999999999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-5368.13</v>
      </c>
      <c r="C41" s="33">
        <v>-4026.1</v>
      </c>
      <c r="D41" s="33">
        <v>-3600.26</v>
      </c>
      <c r="E41" s="33">
        <v>-1096.85</v>
      </c>
      <c r="F41" s="33">
        <v>-3793.83</v>
      </c>
      <c r="G41" s="33">
        <v>-5510.08</v>
      </c>
      <c r="H41" s="33">
        <v>-1058.14</v>
      </c>
      <c r="I41" s="33">
        <v>-4103.53</v>
      </c>
      <c r="J41" s="33">
        <v>-3561.55</v>
      </c>
      <c r="K41" s="33">
        <v>-4632.6</v>
      </c>
      <c r="L41" s="33">
        <v>-4180.95</v>
      </c>
      <c r="M41" s="33">
        <v>-2438.89</v>
      </c>
      <c r="N41" s="33">
        <v>-1264.58</v>
      </c>
      <c r="O41" s="33">
        <f t="shared" si="9"/>
        <v>-44635.49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68" t="s">
        <v>69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79</v>
      </c>
      <c r="B45" s="35">
        <v>0</v>
      </c>
      <c r="C45" s="35">
        <v>0</v>
      </c>
      <c r="D45" s="35">
        <v>-3383.77</v>
      </c>
      <c r="E45" s="35">
        <v>0</v>
      </c>
      <c r="F45" s="35">
        <v>0</v>
      </c>
      <c r="G45" s="35">
        <v>0</v>
      </c>
      <c r="H45" s="35">
        <v>-999.54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-4383.3099999999995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996627.7000000001</v>
      </c>
      <c r="C48" s="36">
        <f t="shared" si="11"/>
        <v>712032.48</v>
      </c>
      <c r="D48" s="36">
        <f t="shared" si="11"/>
        <v>632129.43</v>
      </c>
      <c r="E48" s="36">
        <f t="shared" si="11"/>
        <v>204932.65999999997</v>
      </c>
      <c r="F48" s="36">
        <f t="shared" si="11"/>
        <v>679729.6500000001</v>
      </c>
      <c r="G48" s="36">
        <f t="shared" si="11"/>
        <v>1016492.0099999999</v>
      </c>
      <c r="H48" s="36">
        <f t="shared" si="11"/>
        <v>186126.84000000003</v>
      </c>
      <c r="I48" s="36">
        <f t="shared" si="11"/>
        <v>719097.7700000001</v>
      </c>
      <c r="J48" s="36">
        <f t="shared" si="11"/>
        <v>643383.17</v>
      </c>
      <c r="K48" s="36">
        <f t="shared" si="11"/>
        <v>863172.0100000001</v>
      </c>
      <c r="L48" s="36">
        <f t="shared" si="11"/>
        <v>786383.5300000001</v>
      </c>
      <c r="M48" s="36">
        <f t="shared" si="11"/>
        <v>462648.74</v>
      </c>
      <c r="N48" s="36">
        <f t="shared" si="11"/>
        <v>229172.18999999997</v>
      </c>
      <c r="O48" s="36">
        <f>SUM(B48:N48)</f>
        <v>8131928.180000002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996627.69</v>
      </c>
      <c r="C54" s="51">
        <f t="shared" si="12"/>
        <v>712032.48</v>
      </c>
      <c r="D54" s="51">
        <f t="shared" si="12"/>
        <v>632129.43</v>
      </c>
      <c r="E54" s="51">
        <f t="shared" si="12"/>
        <v>204932.67</v>
      </c>
      <c r="F54" s="51">
        <f t="shared" si="12"/>
        <v>679729.65</v>
      </c>
      <c r="G54" s="51">
        <f t="shared" si="12"/>
        <v>1016492.01</v>
      </c>
      <c r="H54" s="51">
        <f t="shared" si="12"/>
        <v>186126.84</v>
      </c>
      <c r="I54" s="51">
        <f t="shared" si="12"/>
        <v>719097.77</v>
      </c>
      <c r="J54" s="51">
        <f t="shared" si="12"/>
        <v>643383.17</v>
      </c>
      <c r="K54" s="51">
        <f t="shared" si="12"/>
        <v>863172.02</v>
      </c>
      <c r="L54" s="51">
        <f t="shared" si="12"/>
        <v>786383.53</v>
      </c>
      <c r="M54" s="51">
        <f t="shared" si="12"/>
        <v>462648.74</v>
      </c>
      <c r="N54" s="51">
        <f t="shared" si="12"/>
        <v>229172.19</v>
      </c>
      <c r="O54" s="36">
        <f t="shared" si="12"/>
        <v>8131928.1899999995</v>
      </c>
      <c r="Q54"/>
    </row>
    <row r="55" spans="1:18" ht="18.75" customHeight="1">
      <c r="A55" s="26" t="s">
        <v>56</v>
      </c>
      <c r="B55" s="51">
        <v>815500.6</v>
      </c>
      <c r="C55" s="51">
        <v>507773.06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1323273.66</v>
      </c>
      <c r="P55"/>
      <c r="Q55"/>
      <c r="R55" s="43"/>
    </row>
    <row r="56" spans="1:16" ht="18.75" customHeight="1">
      <c r="A56" s="26" t="s">
        <v>57</v>
      </c>
      <c r="B56" s="51">
        <v>181127.09</v>
      </c>
      <c r="C56" s="51">
        <v>204259.42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385386.51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632129.43</v>
      </c>
      <c r="E57" s="52">
        <v>0</v>
      </c>
      <c r="F57" s="52">
        <v>0</v>
      </c>
      <c r="G57" s="52">
        <v>0</v>
      </c>
      <c r="H57" s="51">
        <v>186126.84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818256.27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204932.67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204932.67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679729.65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679729.65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1016492.01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1016492.01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719097.77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719097.77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643383.17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643383.17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863172.02</v>
      </c>
      <c r="L63" s="31">
        <v>786383.53</v>
      </c>
      <c r="M63" s="52">
        <v>0</v>
      </c>
      <c r="N63" s="52">
        <v>0</v>
      </c>
      <c r="O63" s="36">
        <f t="shared" si="13"/>
        <v>1649555.55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462648.74</v>
      </c>
      <c r="N64" s="52">
        <v>0</v>
      </c>
      <c r="O64" s="36">
        <f t="shared" si="13"/>
        <v>462648.74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229172.19</v>
      </c>
      <c r="O65" s="55">
        <f t="shared" si="13"/>
        <v>229172.19</v>
      </c>
      <c r="P65"/>
      <c r="S65"/>
      <c r="Z65"/>
    </row>
    <row r="66" spans="1:12" ht="21" customHeight="1">
      <c r="A66" s="56" t="s">
        <v>80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2022-01-24T17:30:45Z</dcterms:modified>
  <cp:category/>
  <cp:version/>
  <cp:contentType/>
  <cp:contentStatus/>
</cp:coreProperties>
</file>