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<sst xmlns="http://schemas.openxmlformats.org/spreadsheetml/2006/main" count="83" uniqueCount="80">
  <si>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</si>
  <si>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</si>
  <si>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</si>
  <si>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</si>
  <si>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</si>
  <si>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</si>
  <si>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</si>
  <si>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</si>
  <si>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</si>
  <si>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</si>
  <si>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</si>
  <si>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</si>
  <si>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</si>
  <si>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</si>
  <si>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</si>
  <si>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</si>
  <si>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</si>
  <si>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</si>
  <si>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</si>
  <si>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</si>
  <si>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</si>
  <si>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</si>
  <si>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</si>
  <si>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</si>
  <si>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</si>
  <si>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</si>
  <si>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</si>
  <si>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</si>
  <si>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</si>
  <si>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</si>
  <si>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</si>
  <si>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</si>
  <si>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</si>
  <si>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</si>
  <si>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</si>
  <si>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</si>
  <si>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</si>
  <si>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</si>
  <si>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</si>
  <si>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</si>
  <si>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</si>
  <si>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</si>
  <si>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</si>
  <si>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</si>
  <si>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</si>
  <si>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</si>
  <si>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</si>
  <si>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</si>
  <si>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</si>
  <si>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</si>
  <si>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</si>
  <si>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</si>
  <si>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</si>
  <si>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</si>
  <si>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</si>
  <si>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</si>
  <si>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</si>
  <si>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</si>
  <si>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</si>
  <si>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</si>
  <si>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</si>
  <si>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</si>
  <si>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</si>
  <si>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</si>
  <si>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</si>
  <si>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</si>
  <si>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</si>
  <si>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</si>
  <si>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17/01/22 - VENCIMENTO 24/01/22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</si>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</sst>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298592</v>
      </c>
      <c r="C7" s="9">
        <f t="shared" si="0"/>
        <v>216637</v>
      </c>
      <c r="D7" s="9">
        <f t="shared" si="0"/>
        <v>222984</v>
      </c>
      <c r="E7" s="9">
        <f t="shared" si="0"/>
        <v>39206</v>
      </c>
      <c r="F7" s="9">
        <f t="shared" si="0"/>
        <v>171159</v>
      </c>
      <c r="G7" s="9">
        <f t="shared" si="0"/>
        <v>274415</v>
      </c>
      <c r="H7" s="9">
        <f t="shared" si="0"/>
        <v>37023</v>
      </c>
      <c r="I7" s="9">
        <f t="shared" si="0"/>
        <v>211117</v>
      </c>
      <c r="J7" s="9">
        <f t="shared" si="0"/>
        <v>182311</v>
      </c>
      <c r="K7" s="9">
        <f t="shared" si="0"/>
        <v>273887</v>
      </c>
      <c r="L7" s="9">
        <f t="shared" si="0"/>
        <v>197430</v>
      </c>
      <c r="M7" s="9">
        <f t="shared" si="0"/>
        <v>97443</v>
      </c>
      <c r="N7" s="9">
        <f t="shared" si="0"/>
        <v>62244</v>
      </c>
      <c r="O7" s="9">
        <f t="shared" si="0"/>
        <v>2284448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14295</v>
      </c>
      <c r="C8" s="11">
        <f t="shared" si="1"/>
        <v>14481</v>
      </c>
      <c r="D8" s="11">
        <f t="shared" si="1"/>
        <v>11021</v>
      </c>
      <c r="E8" s="11">
        <f t="shared" si="1"/>
        <v>1672</v>
      </c>
      <c r="F8" s="11">
        <f t="shared" si="1"/>
        <v>8079</v>
      </c>
      <c r="G8" s="11">
        <f t="shared" si="1"/>
        <v>11601</v>
      </c>
      <c r="H8" s="11">
        <f t="shared" si="1"/>
        <v>2290</v>
      </c>
      <c r="I8" s="11">
        <f t="shared" si="1"/>
        <v>13930</v>
      </c>
      <c r="J8" s="11">
        <f t="shared" si="1"/>
        <v>10388</v>
      </c>
      <c r="K8" s="11">
        <f t="shared" si="1"/>
        <v>9679</v>
      </c>
      <c r="L8" s="11">
        <f t="shared" si="1"/>
        <v>7337</v>
      </c>
      <c r="M8" s="11">
        <f t="shared" si="1"/>
        <v>4351</v>
      </c>
      <c r="N8" s="11">
        <f t="shared" si="1"/>
        <v>4195</v>
      </c>
      <c r="O8" s="11">
        <f t="shared" si="1"/>
        <v>113319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14295</v>
      </c>
      <c r="C9" s="11">
        <v>14481</v>
      </c>
      <c r="D9" s="11">
        <v>11021</v>
      </c>
      <c r="E9" s="11">
        <v>1672</v>
      </c>
      <c r="F9" s="11">
        <v>8079</v>
      </c>
      <c r="G9" s="11">
        <v>11601</v>
      </c>
      <c r="H9" s="11">
        <v>2290</v>
      </c>
      <c r="I9" s="11">
        <v>13927</v>
      </c>
      <c r="J9" s="11">
        <v>10388</v>
      </c>
      <c r="K9" s="11">
        <v>9664</v>
      </c>
      <c r="L9" s="11">
        <v>7337</v>
      </c>
      <c r="M9" s="11">
        <v>4346</v>
      </c>
      <c r="N9" s="11">
        <v>4189</v>
      </c>
      <c r="O9" s="11">
        <f>SUM(B9:N9)</f>
        <v>113290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15</v>
      </c>
      <c r="L10" s="13">
        <v>0</v>
      </c>
      <c r="M10" s="13">
        <v>5</v>
      </c>
      <c r="N10" s="13">
        <v>6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284297</v>
      </c>
      <c r="C11" s="13">
        <v>202156</v>
      </c>
      <c r="D11" s="13">
        <v>211963</v>
      </c>
      <c r="E11" s="13">
        <v>37534</v>
      </c>
      <c r="F11" s="13">
        <v>163080</v>
      </c>
      <c r="G11" s="13">
        <v>262814</v>
      </c>
      <c r="H11" s="13">
        <v>34733</v>
      </c>
      <c r="I11" s="13">
        <v>197187</v>
      </c>
      <c r="J11" s="13">
        <v>171923</v>
      </c>
      <c r="K11" s="13">
        <v>264208</v>
      </c>
      <c r="L11" s="13">
        <v>190093</v>
      </c>
      <c r="M11" s="13">
        <v>93092</v>
      </c>
      <c r="N11" s="13">
        <v>58049</v>
      </c>
      <c r="O11" s="11">
        <f>SUM(B11:N11)</f>
        <v>2171129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1.277894740277132</v>
      </c>
      <c r="C16" s="19">
        <v>1.282621329362514</v>
      </c>
      <c r="D16" s="19">
        <v>1.280892956465056</v>
      </c>
      <c r="E16" s="19">
        <v>1.237550991470979</v>
      </c>
      <c r="F16" s="19">
        <v>1.524795301000157</v>
      </c>
      <c r="G16" s="19">
        <v>1.665402875707855</v>
      </c>
      <c r="H16" s="19">
        <v>1.786806280935905</v>
      </c>
      <c r="I16" s="19">
        <v>1.370185010137373</v>
      </c>
      <c r="J16" s="19">
        <v>1.34271705043611</v>
      </c>
      <c r="K16" s="19">
        <v>1.220518583848086</v>
      </c>
      <c r="L16" s="19">
        <v>1.348584317115563</v>
      </c>
      <c r="M16" s="19">
        <v>1.395203725137925</v>
      </c>
      <c r="N16" s="19">
        <v>1.25220948011363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1059635.8800000001</v>
      </c>
      <c r="C18" s="24">
        <f aca="true" t="shared" si="2" ref="C18:O18">C19+C20+C21+C22+C23+C24+C25+C26+C27</f>
        <v>776689.8200000001</v>
      </c>
      <c r="D18" s="24">
        <f t="shared" si="2"/>
        <v>694807.6700000002</v>
      </c>
      <c r="E18" s="24">
        <f t="shared" si="2"/>
        <v>205560.34000000003</v>
      </c>
      <c r="F18" s="24">
        <f t="shared" si="2"/>
        <v>737665.1300000001</v>
      </c>
      <c r="G18" s="24">
        <f t="shared" si="2"/>
        <v>1068678.54</v>
      </c>
      <c r="H18" s="24">
        <f t="shared" si="2"/>
        <v>203240.46999999997</v>
      </c>
      <c r="I18" s="24">
        <f t="shared" si="2"/>
        <v>807567.81</v>
      </c>
      <c r="J18" s="24">
        <f t="shared" si="2"/>
        <v>679958.66</v>
      </c>
      <c r="K18" s="24">
        <f t="shared" si="2"/>
        <v>895474.53</v>
      </c>
      <c r="L18" s="24">
        <f t="shared" si="2"/>
        <v>815678.0900000002</v>
      </c>
      <c r="M18" s="24">
        <f t="shared" si="2"/>
        <v>481234.55999999994</v>
      </c>
      <c r="N18" s="24">
        <f t="shared" si="2"/>
        <v>245438.96</v>
      </c>
      <c r="O18" s="24">
        <f t="shared" si="2"/>
        <v>8671630.459999999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747465.35</v>
      </c>
      <c r="C19" s="30">
        <f aca="true" t="shared" si="3" ref="C19:N19">ROUND((C13+C14)*C7,2)</f>
        <v>560223.28</v>
      </c>
      <c r="D19" s="30">
        <f t="shared" si="3"/>
        <v>505727.71</v>
      </c>
      <c r="E19" s="30">
        <f t="shared" si="3"/>
        <v>151903.65</v>
      </c>
      <c r="F19" s="30">
        <f t="shared" si="3"/>
        <v>449942.78</v>
      </c>
      <c r="G19" s="30">
        <f t="shared" si="3"/>
        <v>593532.2</v>
      </c>
      <c r="H19" s="30">
        <f t="shared" si="3"/>
        <v>107514.79</v>
      </c>
      <c r="I19" s="30">
        <f t="shared" si="3"/>
        <v>542106.23</v>
      </c>
      <c r="J19" s="30">
        <f t="shared" si="3"/>
        <v>470854.62</v>
      </c>
      <c r="K19" s="30">
        <f t="shared" si="3"/>
        <v>668640.33</v>
      </c>
      <c r="L19" s="30">
        <f t="shared" si="3"/>
        <v>548796.17</v>
      </c>
      <c r="M19" s="30">
        <f t="shared" si="3"/>
        <v>312558.17</v>
      </c>
      <c r="N19" s="30">
        <f t="shared" si="3"/>
        <v>180339.54</v>
      </c>
      <c r="O19" s="30">
        <f aca="true" t="shared" si="4" ref="O19:O27">SUM(B19:N19)</f>
        <v>5839604.819999999</v>
      </c>
    </row>
    <row r="20" spans="1:23" ht="18.75" customHeight="1">
      <c r="A20" s="26" t="s">
        <v>34</v>
      </c>
      <c r="B20" s="30">
        <f>IF(B16&lt;&gt;0,ROUND((B16-1)*B19,2),0)</f>
        <v>207716.69</v>
      </c>
      <c r="C20" s="30">
        <f aca="true" t="shared" si="5" ref="C20:N20">IF(C16&lt;&gt;0,ROUND((C16-1)*C19,2),0)</f>
        <v>158331.05</v>
      </c>
      <c r="D20" s="30">
        <f t="shared" si="5"/>
        <v>142055.35</v>
      </c>
      <c r="E20" s="30">
        <f t="shared" si="5"/>
        <v>36084.86</v>
      </c>
      <c r="F20" s="30">
        <f t="shared" si="5"/>
        <v>236127.86</v>
      </c>
      <c r="G20" s="30">
        <f t="shared" si="5"/>
        <v>394938.03</v>
      </c>
      <c r="H20" s="30">
        <f t="shared" si="5"/>
        <v>84593.31</v>
      </c>
      <c r="I20" s="30">
        <f t="shared" si="5"/>
        <v>200679.6</v>
      </c>
      <c r="J20" s="30">
        <f t="shared" si="5"/>
        <v>161369.91</v>
      </c>
      <c r="K20" s="30">
        <f t="shared" si="5"/>
        <v>147447.62</v>
      </c>
      <c r="L20" s="30">
        <f t="shared" si="5"/>
        <v>191301.74</v>
      </c>
      <c r="M20" s="30">
        <f t="shared" si="5"/>
        <v>123524.15</v>
      </c>
      <c r="N20" s="30">
        <f t="shared" si="5"/>
        <v>45483.34</v>
      </c>
      <c r="O20" s="30">
        <f t="shared" si="4"/>
        <v>2129653.51</v>
      </c>
      <c r="W20" s="62"/>
    </row>
    <row r="21" spans="1:15" ht="18.75" customHeight="1">
      <c r="A21" s="26" t="s">
        <v>35</v>
      </c>
      <c r="B21" s="30">
        <v>48261.3</v>
      </c>
      <c r="C21" s="30">
        <v>33658.75</v>
      </c>
      <c r="D21" s="30">
        <v>20753.39</v>
      </c>
      <c r="E21" s="30">
        <v>8291.64</v>
      </c>
      <c r="F21" s="30">
        <v>25633.49</v>
      </c>
      <c r="G21" s="30">
        <v>41002.5</v>
      </c>
      <c r="H21" s="30">
        <v>4012.6</v>
      </c>
      <c r="I21" s="30">
        <v>26685.81</v>
      </c>
      <c r="J21" s="30">
        <v>25816.33</v>
      </c>
      <c r="K21" s="30">
        <v>41273.25</v>
      </c>
      <c r="L21" s="30">
        <v>37613.77</v>
      </c>
      <c r="M21" s="30">
        <v>17821.06</v>
      </c>
      <c r="N21" s="30">
        <v>10476.78</v>
      </c>
      <c r="O21" s="30">
        <f t="shared" si="4"/>
        <v>341300.67000000004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967.7</v>
      </c>
      <c r="C24" s="30">
        <v>726.36</v>
      </c>
      <c r="D24" s="30">
        <v>640.49</v>
      </c>
      <c r="E24" s="30">
        <v>190.29</v>
      </c>
      <c r="F24" s="30">
        <v>686.91</v>
      </c>
      <c r="G24" s="30">
        <v>990.91</v>
      </c>
      <c r="H24" s="30">
        <v>187.97</v>
      </c>
      <c r="I24" s="30">
        <v>742.6</v>
      </c>
      <c r="J24" s="30">
        <v>633.53</v>
      </c>
      <c r="K24" s="30">
        <v>826.14</v>
      </c>
      <c r="L24" s="30">
        <v>749.56</v>
      </c>
      <c r="M24" s="30">
        <v>438.6</v>
      </c>
      <c r="N24" s="30">
        <v>232.06</v>
      </c>
      <c r="O24" s="30">
        <f t="shared" si="4"/>
        <v>8013.120000000002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-68279.04</v>
      </c>
      <c r="C29" s="30">
        <f>+C30+C32+C45+C46+C49-C50</f>
        <v>-67755.4</v>
      </c>
      <c r="D29" s="30">
        <f t="shared" si="6"/>
        <v>-75421.77</v>
      </c>
      <c r="E29" s="30">
        <f t="shared" si="6"/>
        <v>-8414.94</v>
      </c>
      <c r="F29" s="30">
        <f t="shared" si="6"/>
        <v>-60783.229999999996</v>
      </c>
      <c r="G29" s="30">
        <f t="shared" si="6"/>
        <v>-56554.48</v>
      </c>
      <c r="H29" s="30">
        <f t="shared" si="6"/>
        <v>-21894.559999999998</v>
      </c>
      <c r="I29" s="30">
        <f t="shared" si="6"/>
        <v>-88558.82</v>
      </c>
      <c r="J29" s="30">
        <f t="shared" si="6"/>
        <v>-49230.03999999999</v>
      </c>
      <c r="K29" s="30">
        <f t="shared" si="6"/>
        <v>-47115.479999999996</v>
      </c>
      <c r="L29" s="30">
        <f t="shared" si="6"/>
        <v>-36450.85</v>
      </c>
      <c r="M29" s="30">
        <f t="shared" si="6"/>
        <v>-21561.29</v>
      </c>
      <c r="N29" s="30">
        <f t="shared" si="6"/>
        <v>-19722.03</v>
      </c>
      <c r="O29" s="30">
        <f t="shared" si="6"/>
        <v>-621741.9299999999</v>
      </c>
    </row>
    <row r="30" spans="1:15" ht="18.75" customHeight="1">
      <c r="A30" s="26" t="s">
        <v>39</v>
      </c>
      <c r="B30" s="31">
        <f>+B31</f>
        <v>-62898</v>
      </c>
      <c r="C30" s="31">
        <f>+C31</f>
        <v>-63716.4</v>
      </c>
      <c r="D30" s="31">
        <f aca="true" t="shared" si="7" ref="D30:O30">+D31</f>
        <v>-48492.4</v>
      </c>
      <c r="E30" s="31">
        <f t="shared" si="7"/>
        <v>-7356.8</v>
      </c>
      <c r="F30" s="31">
        <f t="shared" si="7"/>
        <v>-35547.6</v>
      </c>
      <c r="G30" s="31">
        <f t="shared" si="7"/>
        <v>-51044.4</v>
      </c>
      <c r="H30" s="31">
        <f t="shared" si="7"/>
        <v>-10076</v>
      </c>
      <c r="I30" s="31">
        <f t="shared" si="7"/>
        <v>-61278.8</v>
      </c>
      <c r="J30" s="31">
        <f t="shared" si="7"/>
        <v>-45707.2</v>
      </c>
      <c r="K30" s="31">
        <f t="shared" si="7"/>
        <v>-42521.6</v>
      </c>
      <c r="L30" s="31">
        <f t="shared" si="7"/>
        <v>-32282.8</v>
      </c>
      <c r="M30" s="31">
        <f t="shared" si="7"/>
        <v>-19122.4</v>
      </c>
      <c r="N30" s="31">
        <f t="shared" si="7"/>
        <v>-18431.6</v>
      </c>
      <c r="O30" s="31">
        <f t="shared" si="7"/>
        <v>-498475.99999999994</v>
      </c>
    </row>
    <row r="31" spans="1:26" ht="18.75" customHeight="1">
      <c r="A31" s="27" t="s">
        <v>40</v>
      </c>
      <c r="B31" s="16">
        <f>ROUND((-B9)*$G$3,2)</f>
        <v>-62898</v>
      </c>
      <c r="C31" s="16">
        <f aca="true" t="shared" si="8" ref="C31:N31">ROUND((-C9)*$G$3,2)</f>
        <v>-63716.4</v>
      </c>
      <c r="D31" s="16">
        <f t="shared" si="8"/>
        <v>-48492.4</v>
      </c>
      <c r="E31" s="16">
        <f t="shared" si="8"/>
        <v>-7356.8</v>
      </c>
      <c r="F31" s="16">
        <f t="shared" si="8"/>
        <v>-35547.6</v>
      </c>
      <c r="G31" s="16">
        <f t="shared" si="8"/>
        <v>-51044.4</v>
      </c>
      <c r="H31" s="16">
        <f t="shared" si="8"/>
        <v>-10076</v>
      </c>
      <c r="I31" s="16">
        <f t="shared" si="8"/>
        <v>-61278.8</v>
      </c>
      <c r="J31" s="16">
        <f t="shared" si="8"/>
        <v>-45707.2</v>
      </c>
      <c r="K31" s="16">
        <f t="shared" si="8"/>
        <v>-42521.6</v>
      </c>
      <c r="L31" s="16">
        <f t="shared" si="8"/>
        <v>-32282.8</v>
      </c>
      <c r="M31" s="16">
        <f t="shared" si="8"/>
        <v>-19122.4</v>
      </c>
      <c r="N31" s="16">
        <f t="shared" si="8"/>
        <v>-18431.6</v>
      </c>
      <c r="O31" s="32">
        <f aca="true" t="shared" si="9" ref="O31:O50">SUM(B31:N31)</f>
        <v>-498475.99999999994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-5381.04</v>
      </c>
      <c r="C32" s="31">
        <f aca="true" t="shared" si="10" ref="C32:O32">SUM(C33:C43)</f>
        <v>-4039</v>
      </c>
      <c r="D32" s="31">
        <f t="shared" si="10"/>
        <v>-23591.11</v>
      </c>
      <c r="E32" s="31">
        <f t="shared" si="10"/>
        <v>-1058.14</v>
      </c>
      <c r="F32" s="31">
        <f t="shared" si="10"/>
        <v>-25235.63</v>
      </c>
      <c r="G32" s="31">
        <f t="shared" si="10"/>
        <v>-5510.08</v>
      </c>
      <c r="H32" s="31">
        <f t="shared" si="10"/>
        <v>-10839.17</v>
      </c>
      <c r="I32" s="31">
        <f t="shared" si="10"/>
        <v>-27280.019999999997</v>
      </c>
      <c r="J32" s="31">
        <f t="shared" si="10"/>
        <v>-3522.84</v>
      </c>
      <c r="K32" s="31">
        <f t="shared" si="10"/>
        <v>-4593.88</v>
      </c>
      <c r="L32" s="31">
        <f t="shared" si="10"/>
        <v>-4168.05</v>
      </c>
      <c r="M32" s="31">
        <f t="shared" si="10"/>
        <v>-2438.89</v>
      </c>
      <c r="N32" s="31">
        <f t="shared" si="10"/>
        <v>-1290.43</v>
      </c>
      <c r="O32" s="31">
        <f t="shared" si="10"/>
        <v>-118948.28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-20029.56</v>
      </c>
      <c r="E33" s="33">
        <v>0</v>
      </c>
      <c r="F33" s="33">
        <v>-21416</v>
      </c>
      <c r="G33" s="33">
        <v>0</v>
      </c>
      <c r="H33" s="33">
        <v>-9793.93</v>
      </c>
      <c r="I33" s="33">
        <v>-23150.69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-74390.18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-5381.04</v>
      </c>
      <c r="C41" s="33">
        <v>-4039</v>
      </c>
      <c r="D41" s="33">
        <v>-3561.55</v>
      </c>
      <c r="E41" s="33">
        <v>-1058.14</v>
      </c>
      <c r="F41" s="33">
        <v>-3819.63</v>
      </c>
      <c r="G41" s="33">
        <v>-5510.08</v>
      </c>
      <c r="H41" s="33">
        <v>-1045.24</v>
      </c>
      <c r="I41" s="33">
        <v>-4129.33</v>
      </c>
      <c r="J41" s="33">
        <v>-3522.84</v>
      </c>
      <c r="K41" s="33">
        <v>-4593.88</v>
      </c>
      <c r="L41" s="33">
        <v>-4168.05</v>
      </c>
      <c r="M41" s="33">
        <v>-2438.89</v>
      </c>
      <c r="N41" s="33">
        <v>-1290.43</v>
      </c>
      <c r="O41" s="33">
        <f t="shared" si="9"/>
        <v>-44558.100000000006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-3338.26</v>
      </c>
      <c r="E45" s="35">
        <v>0</v>
      </c>
      <c r="F45" s="35">
        <v>0</v>
      </c>
      <c r="G45" s="35">
        <v>0</v>
      </c>
      <c r="H45" s="35">
        <v>-979.39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-4317.650000000001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991356.8400000001</v>
      </c>
      <c r="C48" s="36">
        <f t="shared" si="11"/>
        <v>708934.42</v>
      </c>
      <c r="D48" s="36">
        <f t="shared" si="11"/>
        <v>619385.9000000001</v>
      </c>
      <c r="E48" s="36">
        <f t="shared" si="11"/>
        <v>197145.40000000002</v>
      </c>
      <c r="F48" s="36">
        <f t="shared" si="11"/>
        <v>676881.9000000001</v>
      </c>
      <c r="G48" s="36">
        <f t="shared" si="11"/>
        <v>1012124.06</v>
      </c>
      <c r="H48" s="36">
        <f t="shared" si="11"/>
        <v>181345.90999999997</v>
      </c>
      <c r="I48" s="36">
        <f t="shared" si="11"/>
        <v>719008.99</v>
      </c>
      <c r="J48" s="36">
        <f t="shared" si="11"/>
        <v>630728.62</v>
      </c>
      <c r="K48" s="36">
        <f t="shared" si="11"/>
        <v>848359.05</v>
      </c>
      <c r="L48" s="36">
        <f t="shared" si="11"/>
        <v>779227.2400000002</v>
      </c>
      <c r="M48" s="36">
        <f t="shared" si="11"/>
        <v>459673.26999999996</v>
      </c>
      <c r="N48" s="36">
        <f t="shared" si="11"/>
        <v>225716.93</v>
      </c>
      <c r="O48" s="36">
        <f>SUM(B48:N48)</f>
        <v>8049888.529999999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991356.84</v>
      </c>
      <c r="C54" s="51">
        <f t="shared" si="12"/>
        <v>708934.4199999999</v>
      </c>
      <c r="D54" s="51">
        <f t="shared" si="12"/>
        <v>619385.9</v>
      </c>
      <c r="E54" s="51">
        <f t="shared" si="12"/>
        <v>197145.4</v>
      </c>
      <c r="F54" s="51">
        <f t="shared" si="12"/>
        <v>676881.89</v>
      </c>
      <c r="G54" s="51">
        <f t="shared" si="12"/>
        <v>1012124.07</v>
      </c>
      <c r="H54" s="51">
        <f t="shared" si="12"/>
        <v>181345.92</v>
      </c>
      <c r="I54" s="51">
        <f t="shared" si="12"/>
        <v>719009</v>
      </c>
      <c r="J54" s="51">
        <f t="shared" si="12"/>
        <v>630728.61</v>
      </c>
      <c r="K54" s="51">
        <f t="shared" si="12"/>
        <v>848359.06</v>
      </c>
      <c r="L54" s="51">
        <f t="shared" si="12"/>
        <v>779227.24</v>
      </c>
      <c r="M54" s="51">
        <f t="shared" si="12"/>
        <v>459673.27</v>
      </c>
      <c r="N54" s="51">
        <f t="shared" si="12"/>
        <v>225716.93</v>
      </c>
      <c r="O54" s="36">
        <f t="shared" si="12"/>
        <v>8049888.550000001</v>
      </c>
      <c r="Q54"/>
    </row>
    <row r="55" spans="1:18" ht="18.75" customHeight="1">
      <c r="A55" s="26" t="s">
        <v>56</v>
      </c>
      <c r="B55" s="51">
        <v>811240.7</v>
      </c>
      <c r="C55" s="51">
        <v>505590.48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1316831.18</v>
      </c>
      <c r="P55"/>
      <c r="Q55"/>
      <c r="R55" s="43"/>
    </row>
    <row r="56" spans="1:16" ht="18.75" customHeight="1">
      <c r="A56" s="26" t="s">
        <v>57</v>
      </c>
      <c r="B56" s="51">
        <v>180116.14</v>
      </c>
      <c r="C56" s="51">
        <v>203343.94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383460.08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619385.9</v>
      </c>
      <c r="E57" s="52">
        <v>0</v>
      </c>
      <c r="F57" s="52">
        <v>0</v>
      </c>
      <c r="G57" s="52">
        <v>0</v>
      </c>
      <c r="H57" s="51">
        <v>181345.92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800731.8200000001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197145.4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197145.4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676881.89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676881.89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1012124.07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1012124.07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719009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719009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630728.61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630728.61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848359.06</v>
      </c>
      <c r="L63" s="31">
        <v>779227.24</v>
      </c>
      <c r="M63" s="52">
        <v>0</v>
      </c>
      <c r="N63" s="52">
        <v>0</v>
      </c>
      <c r="O63" s="36">
        <f t="shared" si="13"/>
        <v>1627586.3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459673.27</v>
      </c>
      <c r="N64" s="52">
        <v>0</v>
      </c>
      <c r="O64" s="36">
        <f t="shared" si="13"/>
        <v>459673.27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225716.93</v>
      </c>
      <c r="O65" s="55">
        <f t="shared" si="13"/>
        <v>225716.93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2022-01-21T17:15:15Z</dcterms:modified>
  <cp:category/>
  <cp:version/>
  <cp:contentType/>
  <cp:contentStatus/>
</cp:coreProperties>
</file>