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<sst xmlns="http://schemas.openxmlformats.org/spreadsheetml/2006/main" count="83" uniqueCount="80">
  <si>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</si>
  <si>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</si>
  <si>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</si>
  <si>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</si>
  <si>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</si>
  <si>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</si>
  <si>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</si>
  <si>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</si>
  <si>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</si>
  <si>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</si>
  <si>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</si>
  <si>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</si>
  <si>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</si>
  <si>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</si>
  <si>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</si>
  <si>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</si>
  <si>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</si>
  <si>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</si>
  <si>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</si>
  <si>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</si>
  <si>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</si>
  <si>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</si>
  <si>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</si>
  <si>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</si>
  <si>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</si>
  <si>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</si>
  <si>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</si>
  <si>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</si>
  <si>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</si>
  <si>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</si>
  <si>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</si>
  <si>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</si>
  <si>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</si>
  <si>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</si>
  <si>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</si>
  <si>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</si>
  <si>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</si>
  <si>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</si>
  <si>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</si>
  <si>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</si>
  <si>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</si>
  <si>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</si>
  <si>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</si>
  <si>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</si>
  <si>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</si>
  <si>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</si>
  <si>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</si>
  <si>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</si>
  <si>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</si>
  <si>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</si>
  <si>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</si>
  <si>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</si>
  <si>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</si>
  <si>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</si>
  <si>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</si>
  <si>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</si>
  <si>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</si>
  <si>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</si>
  <si>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</si>
  <si>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</si>
  <si>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</si>
  <si>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</si>
  <si>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</si>
  <si>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</si>
  <si>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</si>
  <si>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</si>
  <si>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</si>
  <si>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</si>
  <si>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16/01/22 - VENCIMENTO 21/01/22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</si>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</sst>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114232</v>
      </c>
      <c r="C7" s="9">
        <f t="shared" si="0"/>
        <v>80687</v>
      </c>
      <c r="D7" s="9">
        <f t="shared" si="0"/>
        <v>85455</v>
      </c>
      <c r="E7" s="9">
        <f t="shared" si="0"/>
        <v>14463</v>
      </c>
      <c r="F7" s="9">
        <f t="shared" si="0"/>
        <v>68673</v>
      </c>
      <c r="G7" s="9">
        <f t="shared" si="0"/>
        <v>91554</v>
      </c>
      <c r="H7" s="9">
        <f t="shared" si="0"/>
        <v>10777</v>
      </c>
      <c r="I7" s="9">
        <f t="shared" si="0"/>
        <v>68498</v>
      </c>
      <c r="J7" s="9">
        <f t="shared" si="0"/>
        <v>68435</v>
      </c>
      <c r="K7" s="9">
        <f t="shared" si="0"/>
        <v>112862</v>
      </c>
      <c r="L7" s="9">
        <f t="shared" si="0"/>
        <v>76955</v>
      </c>
      <c r="M7" s="9">
        <f t="shared" si="0"/>
        <v>35038</v>
      </c>
      <c r="N7" s="9">
        <f t="shared" si="0"/>
        <v>19907</v>
      </c>
      <c r="O7" s="9">
        <f t="shared" si="0"/>
        <v>847536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8007</v>
      </c>
      <c r="C8" s="11">
        <f t="shared" si="1"/>
        <v>7314</v>
      </c>
      <c r="D8" s="11">
        <f t="shared" si="1"/>
        <v>5779</v>
      </c>
      <c r="E8" s="11">
        <f t="shared" si="1"/>
        <v>695</v>
      </c>
      <c r="F8" s="11">
        <f t="shared" si="1"/>
        <v>4514</v>
      </c>
      <c r="G8" s="11">
        <f t="shared" si="1"/>
        <v>5307</v>
      </c>
      <c r="H8" s="11">
        <f t="shared" si="1"/>
        <v>736</v>
      </c>
      <c r="I8" s="11">
        <f t="shared" si="1"/>
        <v>6144</v>
      </c>
      <c r="J8" s="11">
        <f t="shared" si="1"/>
        <v>4936</v>
      </c>
      <c r="K8" s="11">
        <f t="shared" si="1"/>
        <v>5837</v>
      </c>
      <c r="L8" s="11">
        <f t="shared" si="1"/>
        <v>3791</v>
      </c>
      <c r="M8" s="11">
        <f t="shared" si="1"/>
        <v>1824</v>
      </c>
      <c r="N8" s="11">
        <f t="shared" si="1"/>
        <v>1649</v>
      </c>
      <c r="O8" s="11">
        <f t="shared" si="1"/>
        <v>56533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8007</v>
      </c>
      <c r="C9" s="11">
        <v>7314</v>
      </c>
      <c r="D9" s="11">
        <v>5779</v>
      </c>
      <c r="E9" s="11">
        <v>695</v>
      </c>
      <c r="F9" s="11">
        <v>4514</v>
      </c>
      <c r="G9" s="11">
        <v>5307</v>
      </c>
      <c r="H9" s="11">
        <v>736</v>
      </c>
      <c r="I9" s="11">
        <v>6142</v>
      </c>
      <c r="J9" s="11">
        <v>4936</v>
      </c>
      <c r="K9" s="11">
        <v>5833</v>
      </c>
      <c r="L9" s="11">
        <v>3791</v>
      </c>
      <c r="M9" s="11">
        <v>1823</v>
      </c>
      <c r="N9" s="11">
        <v>1642</v>
      </c>
      <c r="O9" s="11">
        <f>SUM(B9:N9)</f>
        <v>56519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4</v>
      </c>
      <c r="L10" s="13">
        <v>0</v>
      </c>
      <c r="M10" s="13">
        <v>1</v>
      </c>
      <c r="N10" s="13">
        <v>7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106225</v>
      </c>
      <c r="C11" s="13">
        <v>73373</v>
      </c>
      <c r="D11" s="13">
        <v>79676</v>
      </c>
      <c r="E11" s="13">
        <v>13768</v>
      </c>
      <c r="F11" s="13">
        <v>64159</v>
      </c>
      <c r="G11" s="13">
        <v>86247</v>
      </c>
      <c r="H11" s="13">
        <v>10041</v>
      </c>
      <c r="I11" s="13">
        <v>62354</v>
      </c>
      <c r="J11" s="13">
        <v>63499</v>
      </c>
      <c r="K11" s="13">
        <v>107025</v>
      </c>
      <c r="L11" s="13">
        <v>73164</v>
      </c>
      <c r="M11" s="13">
        <v>33214</v>
      </c>
      <c r="N11" s="13">
        <v>18258</v>
      </c>
      <c r="O11" s="11">
        <f>SUM(B11:N11)</f>
        <v>791003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1.247324041285439</v>
      </c>
      <c r="C16" s="19">
        <v>1.291633364792512</v>
      </c>
      <c r="D16" s="19">
        <v>1.333681111820063</v>
      </c>
      <c r="E16" s="19">
        <v>1.236621191413051</v>
      </c>
      <c r="F16" s="19">
        <v>1.481515277545475</v>
      </c>
      <c r="G16" s="19">
        <v>1.641058976032234</v>
      </c>
      <c r="H16" s="19">
        <v>1.912694091924221</v>
      </c>
      <c r="I16" s="19">
        <v>1.371857496432718</v>
      </c>
      <c r="J16" s="19">
        <v>1.343563660129309</v>
      </c>
      <c r="K16" s="19">
        <v>1.262462298631814</v>
      </c>
      <c r="L16" s="19">
        <v>1.382338803853259</v>
      </c>
      <c r="M16" s="19">
        <v>1.386209869935078</v>
      </c>
      <c r="N16" s="19">
        <v>1.243693705395312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433037.83999999997</v>
      </c>
      <c r="C18" s="24">
        <f aca="true" t="shared" si="2" ref="C18:O18">C19+C20+C21+C22+C23+C24+C25+C26+C27</f>
        <v>310182.23</v>
      </c>
      <c r="D18" s="24">
        <f t="shared" si="2"/>
        <v>295902.29</v>
      </c>
      <c r="E18" s="24">
        <f t="shared" si="2"/>
        <v>82660.81</v>
      </c>
      <c r="F18" s="24">
        <f t="shared" si="2"/>
        <v>304880.35</v>
      </c>
      <c r="G18" s="24">
        <f t="shared" si="2"/>
        <v>382806.01</v>
      </c>
      <c r="H18" s="24">
        <f t="shared" si="2"/>
        <v>68879.43</v>
      </c>
      <c r="I18" s="24">
        <f t="shared" si="2"/>
        <v>294261.01999999996</v>
      </c>
      <c r="J18" s="24">
        <f t="shared" si="2"/>
        <v>271009.60000000003</v>
      </c>
      <c r="K18" s="24">
        <f t="shared" si="2"/>
        <v>405553.70999999996</v>
      </c>
      <c r="L18" s="24">
        <f t="shared" si="2"/>
        <v>352216.63999999996</v>
      </c>
      <c r="M18" s="24">
        <f t="shared" si="2"/>
        <v>192405.22</v>
      </c>
      <c r="N18" s="24">
        <f t="shared" si="2"/>
        <v>85169.52000000002</v>
      </c>
      <c r="O18" s="24">
        <f t="shared" si="2"/>
        <v>3478964.6699999995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285956.97</v>
      </c>
      <c r="C19" s="30">
        <f aca="true" t="shared" si="3" ref="C19:N19">ROUND((C13+C14)*C7,2)</f>
        <v>208656.58</v>
      </c>
      <c r="D19" s="30">
        <f t="shared" si="3"/>
        <v>193811.94</v>
      </c>
      <c r="E19" s="30">
        <f t="shared" si="3"/>
        <v>56036.89</v>
      </c>
      <c r="F19" s="30">
        <f t="shared" si="3"/>
        <v>180527.58</v>
      </c>
      <c r="G19" s="30">
        <f t="shared" si="3"/>
        <v>198022.15</v>
      </c>
      <c r="H19" s="30">
        <f t="shared" si="3"/>
        <v>31296.41</v>
      </c>
      <c r="I19" s="30">
        <f t="shared" si="3"/>
        <v>175889.16</v>
      </c>
      <c r="J19" s="30">
        <f t="shared" si="3"/>
        <v>176747.07</v>
      </c>
      <c r="K19" s="30">
        <f t="shared" si="3"/>
        <v>275530</v>
      </c>
      <c r="L19" s="30">
        <f t="shared" si="3"/>
        <v>213911.81</v>
      </c>
      <c r="M19" s="30">
        <f t="shared" si="3"/>
        <v>112387.89</v>
      </c>
      <c r="N19" s="30">
        <f t="shared" si="3"/>
        <v>57676.55</v>
      </c>
      <c r="O19" s="30">
        <f aca="true" t="shared" si="4" ref="O19:O27">SUM(B19:N19)</f>
        <v>2166450.9999999995</v>
      </c>
    </row>
    <row r="20" spans="1:23" ht="18.75" customHeight="1">
      <c r="A20" s="26" t="s">
        <v>34</v>
      </c>
      <c r="B20" s="30">
        <f>IF(B16&lt;&gt;0,ROUND((B16-1)*B19,2),0)</f>
        <v>70724.03</v>
      </c>
      <c r="C20" s="30">
        <f aca="true" t="shared" si="5" ref="C20:N20">IF(C16&lt;&gt;0,ROUND((C16-1)*C19,2),0)</f>
        <v>60851.22</v>
      </c>
      <c r="D20" s="30">
        <f t="shared" si="5"/>
        <v>64671.38</v>
      </c>
      <c r="E20" s="30">
        <f t="shared" si="5"/>
        <v>13259.52</v>
      </c>
      <c r="F20" s="30">
        <f t="shared" si="5"/>
        <v>86926.79</v>
      </c>
      <c r="G20" s="30">
        <f t="shared" si="5"/>
        <v>126943.88</v>
      </c>
      <c r="H20" s="30">
        <f t="shared" si="5"/>
        <v>28564.05</v>
      </c>
      <c r="I20" s="30">
        <f t="shared" si="5"/>
        <v>65405.7</v>
      </c>
      <c r="J20" s="30">
        <f t="shared" si="5"/>
        <v>60723.87</v>
      </c>
      <c r="K20" s="30">
        <f t="shared" si="5"/>
        <v>72316.24</v>
      </c>
      <c r="L20" s="30">
        <f t="shared" si="5"/>
        <v>81786.79</v>
      </c>
      <c r="M20" s="30">
        <f t="shared" si="5"/>
        <v>43405.31</v>
      </c>
      <c r="N20" s="30">
        <f t="shared" si="5"/>
        <v>14055.41</v>
      </c>
      <c r="O20" s="30">
        <f t="shared" si="4"/>
        <v>789634.1900000001</v>
      </c>
      <c r="W20" s="62"/>
    </row>
    <row r="21" spans="1:15" ht="18.75" customHeight="1">
      <c r="A21" s="26" t="s">
        <v>35</v>
      </c>
      <c r="B21" s="30">
        <v>20052.91</v>
      </c>
      <c r="C21" s="30">
        <v>16102.55</v>
      </c>
      <c r="D21" s="30">
        <v>11027.07</v>
      </c>
      <c r="E21" s="30">
        <v>4061</v>
      </c>
      <c r="F21" s="30">
        <v>11355.91</v>
      </c>
      <c r="G21" s="30">
        <v>18643.45</v>
      </c>
      <c r="H21" s="30">
        <v>1913.12</v>
      </c>
      <c r="I21" s="30">
        <v>14879.27</v>
      </c>
      <c r="J21" s="30">
        <v>11548.92</v>
      </c>
      <c r="K21" s="30">
        <v>19371.36</v>
      </c>
      <c r="L21" s="30">
        <v>18403.11</v>
      </c>
      <c r="M21" s="30">
        <v>9246.03</v>
      </c>
      <c r="N21" s="30">
        <v>4316.86</v>
      </c>
      <c r="O21" s="30">
        <f t="shared" si="4"/>
        <v>160921.55999999997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>SUM(B23:N23)</f>
        <v>-6899.83</v>
      </c>
    </row>
    <row r="24" spans="1:15" ht="18.75" customHeight="1">
      <c r="A24" s="26" t="s">
        <v>72</v>
      </c>
      <c r="B24" s="30">
        <v>1079.09</v>
      </c>
      <c r="C24" s="30">
        <v>821.5</v>
      </c>
      <c r="D24" s="30">
        <v>761.17</v>
      </c>
      <c r="E24" s="30">
        <v>213.5</v>
      </c>
      <c r="F24" s="30">
        <v>795.98</v>
      </c>
      <c r="G24" s="30">
        <v>981.63</v>
      </c>
      <c r="H24" s="30">
        <v>174.05</v>
      </c>
      <c r="I24" s="30">
        <v>733.32</v>
      </c>
      <c r="J24" s="30">
        <v>705.47</v>
      </c>
      <c r="K24" s="30">
        <v>1048.92</v>
      </c>
      <c r="L24" s="30">
        <v>898.08</v>
      </c>
      <c r="M24" s="30">
        <v>473.41</v>
      </c>
      <c r="N24" s="30">
        <v>213.46</v>
      </c>
      <c r="O24" s="30">
        <f t="shared" si="4"/>
        <v>8899.58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-41231.240000000005</v>
      </c>
      <c r="C29" s="30">
        <f>+C30+C32+C45+C46+C49-C50</f>
        <v>-36749.68</v>
      </c>
      <c r="D29" s="30">
        <f t="shared" si="6"/>
        <v>-39066.3</v>
      </c>
      <c r="E29" s="30">
        <f t="shared" si="6"/>
        <v>-4245.18</v>
      </c>
      <c r="F29" s="30">
        <f t="shared" si="6"/>
        <v>-32720.18</v>
      </c>
      <c r="G29" s="30">
        <f t="shared" si="6"/>
        <v>-28809.26</v>
      </c>
      <c r="H29" s="30">
        <f t="shared" si="6"/>
        <v>-7589.68</v>
      </c>
      <c r="I29" s="30">
        <f t="shared" si="6"/>
        <v>-38854.009999999995</v>
      </c>
      <c r="J29" s="30">
        <f t="shared" si="6"/>
        <v>-25641.27</v>
      </c>
      <c r="K29" s="30">
        <f t="shared" si="6"/>
        <v>-31497.88</v>
      </c>
      <c r="L29" s="30">
        <f t="shared" si="6"/>
        <v>-21674.31</v>
      </c>
      <c r="M29" s="30">
        <f t="shared" si="6"/>
        <v>-10653.65</v>
      </c>
      <c r="N29" s="30">
        <f t="shared" si="6"/>
        <v>-8411.98</v>
      </c>
      <c r="O29" s="30">
        <f t="shared" si="6"/>
        <v>-327144.62</v>
      </c>
    </row>
    <row r="30" spans="1:15" ht="18.75" customHeight="1">
      <c r="A30" s="26" t="s">
        <v>39</v>
      </c>
      <c r="B30" s="31">
        <f>+B31</f>
        <v>-35230.8</v>
      </c>
      <c r="C30" s="31">
        <f>+C31</f>
        <v>-32181.6</v>
      </c>
      <c r="D30" s="31">
        <f aca="true" t="shared" si="7" ref="D30:O30">+D31</f>
        <v>-25427.6</v>
      </c>
      <c r="E30" s="31">
        <f t="shared" si="7"/>
        <v>-3058</v>
      </c>
      <c r="F30" s="31">
        <f t="shared" si="7"/>
        <v>-19861.6</v>
      </c>
      <c r="G30" s="31">
        <f t="shared" si="7"/>
        <v>-23350.8</v>
      </c>
      <c r="H30" s="31">
        <f t="shared" si="7"/>
        <v>-3238.4</v>
      </c>
      <c r="I30" s="31">
        <f t="shared" si="7"/>
        <v>-27024.8</v>
      </c>
      <c r="J30" s="31">
        <f t="shared" si="7"/>
        <v>-21718.4</v>
      </c>
      <c r="K30" s="31">
        <f t="shared" si="7"/>
        <v>-25665.2</v>
      </c>
      <c r="L30" s="31">
        <f t="shared" si="7"/>
        <v>-16680.4</v>
      </c>
      <c r="M30" s="31">
        <f t="shared" si="7"/>
        <v>-8021.2</v>
      </c>
      <c r="N30" s="31">
        <f t="shared" si="7"/>
        <v>-7224.8</v>
      </c>
      <c r="O30" s="31">
        <f t="shared" si="7"/>
        <v>-248683.59999999998</v>
      </c>
    </row>
    <row r="31" spans="1:26" ht="18.75" customHeight="1">
      <c r="A31" s="27" t="s">
        <v>40</v>
      </c>
      <c r="B31" s="16">
        <f>ROUND((-B9)*$G$3,2)</f>
        <v>-35230.8</v>
      </c>
      <c r="C31" s="16">
        <f aca="true" t="shared" si="8" ref="C31:N31">ROUND((-C9)*$G$3,2)</f>
        <v>-32181.6</v>
      </c>
      <c r="D31" s="16">
        <f t="shared" si="8"/>
        <v>-25427.6</v>
      </c>
      <c r="E31" s="16">
        <f t="shared" si="8"/>
        <v>-3058</v>
      </c>
      <c r="F31" s="16">
        <f t="shared" si="8"/>
        <v>-19861.6</v>
      </c>
      <c r="G31" s="16">
        <f t="shared" si="8"/>
        <v>-23350.8</v>
      </c>
      <c r="H31" s="16">
        <f t="shared" si="8"/>
        <v>-3238.4</v>
      </c>
      <c r="I31" s="16">
        <f t="shared" si="8"/>
        <v>-27024.8</v>
      </c>
      <c r="J31" s="16">
        <f t="shared" si="8"/>
        <v>-21718.4</v>
      </c>
      <c r="K31" s="16">
        <f t="shared" si="8"/>
        <v>-25665.2</v>
      </c>
      <c r="L31" s="16">
        <f t="shared" si="8"/>
        <v>-16680.4</v>
      </c>
      <c r="M31" s="16">
        <f t="shared" si="8"/>
        <v>-8021.2</v>
      </c>
      <c r="N31" s="16">
        <f t="shared" si="8"/>
        <v>-7224.8</v>
      </c>
      <c r="O31" s="32">
        <f aca="true" t="shared" si="9" ref="O31:O50">SUM(B31:N31)</f>
        <v>-248683.59999999998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SUM(B33:B41)</f>
        <v>-6000.44</v>
      </c>
      <c r="C32" s="31">
        <f aca="true" t="shared" si="10" ref="C32:O32">SUM(C33:C41)</f>
        <v>-4568.08</v>
      </c>
      <c r="D32" s="31">
        <f t="shared" si="10"/>
        <v>-12294.97</v>
      </c>
      <c r="E32" s="31">
        <f t="shared" si="10"/>
        <v>-1187.18</v>
      </c>
      <c r="F32" s="31">
        <f t="shared" si="10"/>
        <v>-12858.580000000002</v>
      </c>
      <c r="G32" s="31">
        <f t="shared" si="10"/>
        <v>-5458.46</v>
      </c>
      <c r="H32" s="31">
        <f t="shared" si="10"/>
        <v>-4043.69</v>
      </c>
      <c r="I32" s="31">
        <f t="shared" si="10"/>
        <v>-11829.21</v>
      </c>
      <c r="J32" s="31">
        <f t="shared" si="10"/>
        <v>-3922.87</v>
      </c>
      <c r="K32" s="31">
        <f t="shared" si="10"/>
        <v>-5832.68</v>
      </c>
      <c r="L32" s="31">
        <f t="shared" si="10"/>
        <v>-4993.91</v>
      </c>
      <c r="M32" s="31">
        <f t="shared" si="10"/>
        <v>-2632.45</v>
      </c>
      <c r="N32" s="31">
        <f t="shared" si="10"/>
        <v>-1187.18</v>
      </c>
      <c r="O32" s="31">
        <f t="shared" si="10"/>
        <v>-76809.70000000001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-8062.4</v>
      </c>
      <c r="E33" s="33">
        <v>0</v>
      </c>
      <c r="F33" s="33">
        <v>-8432.45</v>
      </c>
      <c r="G33" s="33">
        <v>0</v>
      </c>
      <c r="H33" s="33">
        <v>-3075.88</v>
      </c>
      <c r="I33" s="33">
        <v>-7751.49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-27322.22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-6000.44</v>
      </c>
      <c r="C41" s="33">
        <v>-4568.08</v>
      </c>
      <c r="D41" s="33">
        <v>-4232.57</v>
      </c>
      <c r="E41" s="33">
        <v>-1187.18</v>
      </c>
      <c r="F41" s="33">
        <v>-4426.13</v>
      </c>
      <c r="G41" s="33">
        <v>-5458.46</v>
      </c>
      <c r="H41" s="33">
        <v>-967.81</v>
      </c>
      <c r="I41" s="33">
        <v>-4077.72</v>
      </c>
      <c r="J41" s="33">
        <v>-3922.87</v>
      </c>
      <c r="K41" s="33">
        <v>-5832.68</v>
      </c>
      <c r="L41" s="33">
        <v>-4993.91</v>
      </c>
      <c r="M41" s="33">
        <v>-2632.45</v>
      </c>
      <c r="N41" s="33">
        <v>-1187.18</v>
      </c>
      <c r="O41" s="33">
        <f t="shared" si="9"/>
        <v>-49487.48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-1343.73</v>
      </c>
      <c r="E45" s="35">
        <v>0</v>
      </c>
      <c r="F45" s="35">
        <v>0</v>
      </c>
      <c r="G45" s="35">
        <v>0</v>
      </c>
      <c r="H45" s="35">
        <v>-307.59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-1651.32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391806.6</v>
      </c>
      <c r="C48" s="36">
        <f t="shared" si="11"/>
        <v>273432.55</v>
      </c>
      <c r="D48" s="36">
        <f t="shared" si="11"/>
        <v>256835.99</v>
      </c>
      <c r="E48" s="36">
        <f t="shared" si="11"/>
        <v>78415.63</v>
      </c>
      <c r="F48" s="36">
        <f t="shared" si="11"/>
        <v>272160.17</v>
      </c>
      <c r="G48" s="36">
        <f t="shared" si="11"/>
        <v>353996.75</v>
      </c>
      <c r="H48" s="36">
        <f t="shared" si="11"/>
        <v>61289.74999999999</v>
      </c>
      <c r="I48" s="36">
        <f t="shared" si="11"/>
        <v>255407.00999999995</v>
      </c>
      <c r="J48" s="36">
        <f t="shared" si="11"/>
        <v>245368.33000000005</v>
      </c>
      <c r="K48" s="36">
        <f t="shared" si="11"/>
        <v>374055.82999999996</v>
      </c>
      <c r="L48" s="36">
        <f t="shared" si="11"/>
        <v>330542.32999999996</v>
      </c>
      <c r="M48" s="36">
        <f t="shared" si="11"/>
        <v>181751.57</v>
      </c>
      <c r="N48" s="36">
        <f t="shared" si="11"/>
        <v>76757.54000000002</v>
      </c>
      <c r="O48" s="36">
        <f>SUM(B48:N48)</f>
        <v>3151820.05</v>
      </c>
      <c r="P48" s="43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391806.6</v>
      </c>
      <c r="C54" s="51">
        <f t="shared" si="12"/>
        <v>273432.56</v>
      </c>
      <c r="D54" s="51">
        <f t="shared" si="12"/>
        <v>256835.99</v>
      </c>
      <c r="E54" s="51">
        <f t="shared" si="12"/>
        <v>78415.63</v>
      </c>
      <c r="F54" s="51">
        <f t="shared" si="12"/>
        <v>272160.17</v>
      </c>
      <c r="G54" s="51">
        <f t="shared" si="12"/>
        <v>353996.74</v>
      </c>
      <c r="H54" s="51">
        <f t="shared" si="12"/>
        <v>61289.74</v>
      </c>
      <c r="I54" s="51">
        <f t="shared" si="12"/>
        <v>255407.02</v>
      </c>
      <c r="J54" s="51">
        <f t="shared" si="12"/>
        <v>245368.34</v>
      </c>
      <c r="K54" s="51">
        <f t="shared" si="12"/>
        <v>374055.83</v>
      </c>
      <c r="L54" s="51">
        <f t="shared" si="12"/>
        <v>330542.33</v>
      </c>
      <c r="M54" s="51">
        <f t="shared" si="12"/>
        <v>181751.57</v>
      </c>
      <c r="N54" s="51">
        <f t="shared" si="12"/>
        <v>76757.54</v>
      </c>
      <c r="O54" s="36">
        <f t="shared" si="12"/>
        <v>3151820.06</v>
      </c>
      <c r="Q54"/>
    </row>
    <row r="55" spans="1:18" ht="18.75" customHeight="1">
      <c r="A55" s="26" t="s">
        <v>56</v>
      </c>
      <c r="B55" s="51">
        <v>326684.19</v>
      </c>
      <c r="C55" s="51">
        <v>198779.42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525463.61</v>
      </c>
      <c r="P55"/>
      <c r="Q55"/>
      <c r="R55" s="43"/>
    </row>
    <row r="56" spans="1:16" ht="18.75" customHeight="1">
      <c r="A56" s="26" t="s">
        <v>57</v>
      </c>
      <c r="B56" s="51">
        <v>65122.41</v>
      </c>
      <c r="C56" s="51">
        <v>74653.14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139775.55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256835.99</v>
      </c>
      <c r="E57" s="52">
        <v>0</v>
      </c>
      <c r="F57" s="52">
        <v>0</v>
      </c>
      <c r="G57" s="52">
        <v>0</v>
      </c>
      <c r="H57" s="51">
        <v>61289.74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318125.73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78415.63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78415.63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272160.17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272160.17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353996.74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353996.74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255407.02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255407.02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245368.34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245368.34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374055.83</v>
      </c>
      <c r="L63" s="31">
        <v>330542.33</v>
      </c>
      <c r="M63" s="52">
        <v>0</v>
      </c>
      <c r="N63" s="52">
        <v>0</v>
      </c>
      <c r="O63" s="36">
        <f t="shared" si="13"/>
        <v>704598.16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181751.57</v>
      </c>
      <c r="N64" s="52">
        <v>0</v>
      </c>
      <c r="O64" s="36">
        <f t="shared" si="13"/>
        <v>181751.57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76757.54</v>
      </c>
      <c r="O65" s="55">
        <f t="shared" si="13"/>
        <v>76757.54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2022-01-20T19:45:38Z</dcterms:modified>
  <cp:category/>
  <cp:version/>
  <cp:contentType/>
  <cp:contentStatus/>
</cp:coreProperties>
</file>