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<sst xmlns="http://schemas.openxmlformats.org/spreadsheetml/2006/main" count="83" uniqueCount="80">
  <si>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</si>
  <si>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</si>
  <si>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</si>
  <si>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</si>
  <si>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</si>
  <si>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</si>
  <si>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</si>
  <si>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</si>
  <si>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</si>
  <si>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</si>
  <si>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</si>
  <si>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</si>
  <si>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</si>
  <si>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</si>
  <si>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</si>
  <si>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</si>
  <si>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</si>
  <si>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</si>
  <si>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</si>
  <si>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</si>
  <si>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</si>
  <si>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</si>
  <si>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</si>
  <si>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</si>
  <si>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</si>
  <si>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</si>
  <si>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</si>
  <si>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</si>
  <si>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</si>
  <si>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</si>
  <si>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</si>
  <si>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</si>
  <si>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</si>
  <si>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</si>
  <si>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</si>
  <si>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</si>
  <si>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</si>
  <si>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</si>
  <si>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</si>
  <si>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</si>
  <si>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</si>
  <si>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</si>
  <si>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</si>
  <si>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</si>
  <si>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</si>
  <si>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</si>
  <si>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</si>
  <si>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</si>
  <si>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</si>
  <si>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</si>
  <si>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</si>
  <si>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</si>
  <si>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</si>
  <si>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</si>
  <si>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</si>
  <si>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</si>
  <si>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</si>
  <si>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</si>
  <si>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</si>
  <si>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</si>
  <si>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</si>
  <si>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</si>
  <si>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</si>
  <si>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</si>
  <si>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</si>
  <si>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</si>
  <si>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</si>
  <si>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</si>
  <si>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15/01/22 - VENCIMENTO 21/01/22</t>
  </si>
  <si>
    <t>2.1 Tarifa de Remuneração por Passageiro Transportado Combustível</t>
  </si>
  <si>
    <t>4. Remuneração Bruta do Operador (4.1 + 4.2 + 4.3 + 4.4 + 4.5 + 4.6 + 4.7 + 4.8+ 4.9)</t>
  </si>
  <si>
    <t>4.1. Pelo Transporte de Passageiros (1 x (2 + 2.1))</t>
  </si>
  <si>
    <t>4.6. Remuneração SMGO</t>
  </si>
  <si>
    <t>4.7. Valor Frota Não Disponibilizada</t>
  </si>
  <si>
    <t>4.8. Ajuste Frota Operante</t>
  </si>
  <si>
    <t>4.9. Remuneração pelo Serviço Atende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</si>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</sst>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220683</v>
      </c>
      <c r="C7" s="9">
        <f t="shared" si="0"/>
        <v>150322</v>
      </c>
      <c r="D7" s="9">
        <f t="shared" si="0"/>
        <v>165767</v>
      </c>
      <c r="E7" s="9">
        <f t="shared" si="0"/>
        <v>29866</v>
      </c>
      <c r="F7" s="9">
        <f t="shared" si="0"/>
        <v>126380</v>
      </c>
      <c r="G7" s="9">
        <f t="shared" si="0"/>
        <v>182168</v>
      </c>
      <c r="H7" s="9">
        <f t="shared" si="0"/>
        <v>21835</v>
      </c>
      <c r="I7" s="9">
        <f t="shared" si="0"/>
        <v>140310</v>
      </c>
      <c r="J7" s="9">
        <f t="shared" si="0"/>
        <v>124822</v>
      </c>
      <c r="K7" s="9">
        <f t="shared" si="0"/>
        <v>197385</v>
      </c>
      <c r="L7" s="9">
        <f t="shared" si="0"/>
        <v>139020</v>
      </c>
      <c r="M7" s="9">
        <f t="shared" si="0"/>
        <v>64032</v>
      </c>
      <c r="N7" s="9">
        <f t="shared" si="0"/>
        <v>40181</v>
      </c>
      <c r="O7" s="9">
        <f t="shared" si="0"/>
        <v>1602771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12865</v>
      </c>
      <c r="C8" s="11">
        <f t="shared" si="1"/>
        <v>12261</v>
      </c>
      <c r="D8" s="11">
        <f t="shared" si="1"/>
        <v>9674</v>
      </c>
      <c r="E8" s="11">
        <f t="shared" si="1"/>
        <v>1464</v>
      </c>
      <c r="F8" s="11">
        <f t="shared" si="1"/>
        <v>7092</v>
      </c>
      <c r="G8" s="11">
        <f t="shared" si="1"/>
        <v>9576</v>
      </c>
      <c r="H8" s="11">
        <f t="shared" si="1"/>
        <v>1704</v>
      </c>
      <c r="I8" s="11">
        <f t="shared" si="1"/>
        <v>11413</v>
      </c>
      <c r="J8" s="11">
        <f t="shared" si="1"/>
        <v>8557</v>
      </c>
      <c r="K8" s="11">
        <f t="shared" si="1"/>
        <v>8587</v>
      </c>
      <c r="L8" s="11">
        <f t="shared" si="1"/>
        <v>5946</v>
      </c>
      <c r="M8" s="11">
        <f t="shared" si="1"/>
        <v>3204</v>
      </c>
      <c r="N8" s="11">
        <f t="shared" si="1"/>
        <v>3268</v>
      </c>
      <c r="O8" s="11">
        <f t="shared" si="1"/>
        <v>95611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12865</v>
      </c>
      <c r="C9" s="11">
        <v>12261</v>
      </c>
      <c r="D9" s="11">
        <v>9674</v>
      </c>
      <c r="E9" s="11">
        <v>1464</v>
      </c>
      <c r="F9" s="11">
        <v>7092</v>
      </c>
      <c r="G9" s="11">
        <v>9576</v>
      </c>
      <c r="H9" s="11">
        <v>1704</v>
      </c>
      <c r="I9" s="11">
        <v>11409</v>
      </c>
      <c r="J9" s="11">
        <v>8557</v>
      </c>
      <c r="K9" s="11">
        <v>8570</v>
      </c>
      <c r="L9" s="11">
        <v>5946</v>
      </c>
      <c r="M9" s="11">
        <v>3204</v>
      </c>
      <c r="N9" s="11">
        <v>3259</v>
      </c>
      <c r="O9" s="11">
        <f>SUM(B9:N9)</f>
        <v>95581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17</v>
      </c>
      <c r="L10" s="13">
        <v>0</v>
      </c>
      <c r="M10" s="13">
        <v>0</v>
      </c>
      <c r="N10" s="13">
        <v>9</v>
      </c>
      <c r="O10" s="11">
        <f>SUM(B10:N10)</f>
        <v>30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207818</v>
      </c>
      <c r="C11" s="13">
        <v>138061</v>
      </c>
      <c r="D11" s="13">
        <v>156093</v>
      </c>
      <c r="E11" s="13">
        <v>28402</v>
      </c>
      <c r="F11" s="13">
        <v>119288</v>
      </c>
      <c r="G11" s="13">
        <v>172592</v>
      </c>
      <c r="H11" s="13">
        <v>20131</v>
      </c>
      <c r="I11" s="13">
        <v>128897</v>
      </c>
      <c r="J11" s="13">
        <v>116265</v>
      </c>
      <c r="K11" s="13">
        <v>188798</v>
      </c>
      <c r="L11" s="13">
        <v>133074</v>
      </c>
      <c r="M11" s="13">
        <v>60828</v>
      </c>
      <c r="N11" s="13">
        <v>36913</v>
      </c>
      <c r="O11" s="11">
        <f>SUM(B11:N11)</f>
        <v>1507160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0.1013</v>
      </c>
      <c r="C14" s="17">
        <v>0.1046</v>
      </c>
      <c r="D14" s="17">
        <v>0.0918</v>
      </c>
      <c r="E14" s="17">
        <v>0.1568</v>
      </c>
      <c r="F14" s="17">
        <v>0.1064</v>
      </c>
      <c r="G14" s="17">
        <v>0.0875</v>
      </c>
      <c r="H14" s="17">
        <v>0.1175</v>
      </c>
      <c r="I14" s="17">
        <v>0.1039</v>
      </c>
      <c r="J14" s="17">
        <v>0.1045</v>
      </c>
      <c r="K14" s="17">
        <v>0.0988</v>
      </c>
      <c r="L14" s="17">
        <v>0.1125</v>
      </c>
      <c r="M14" s="17">
        <v>0.1298</v>
      </c>
      <c r="N14" s="17">
        <v>0.1172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1.249456228004425</v>
      </c>
      <c r="C16" s="19">
        <v>1.285918174058252</v>
      </c>
      <c r="D16" s="19">
        <v>1.318245001126481</v>
      </c>
      <c r="E16" s="19">
        <v>1.226567392383831</v>
      </c>
      <c r="F16" s="19">
        <v>1.488470751817884</v>
      </c>
      <c r="G16" s="19">
        <v>1.646806992289887</v>
      </c>
      <c r="H16" s="19">
        <v>1.825753455663917</v>
      </c>
      <c r="I16" s="19">
        <v>1.362792354053823</v>
      </c>
      <c r="J16" s="19">
        <v>1.293053741967731</v>
      </c>
      <c r="K16" s="19">
        <v>1.278186915277754</v>
      </c>
      <c r="L16" s="19">
        <v>1.371145796014525</v>
      </c>
      <c r="M16" s="19">
        <v>1.386209869935078</v>
      </c>
      <c r="N16" s="19">
        <v>1.252040635488221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>B19+B20+B21+B22+B23+B24+B25+B26+B27</f>
        <v>779229.78</v>
      </c>
      <c r="C18" s="24">
        <f aca="true" t="shared" si="2" ref="C18:O18">C19+C20+C21+C22+C23+C24+C25+C26+C27</f>
        <v>551039.26</v>
      </c>
      <c r="D18" s="24">
        <f t="shared" si="2"/>
        <v>537752.46</v>
      </c>
      <c r="E18" s="24">
        <f t="shared" si="2"/>
        <v>157045.88</v>
      </c>
      <c r="F18" s="24">
        <f t="shared" si="2"/>
        <v>536995.21</v>
      </c>
      <c r="G18" s="24">
        <f t="shared" si="2"/>
        <v>713803.94</v>
      </c>
      <c r="H18" s="24">
        <f t="shared" si="2"/>
        <v>125530.23</v>
      </c>
      <c r="I18" s="24">
        <f t="shared" si="2"/>
        <v>550967.83</v>
      </c>
      <c r="J18" s="24">
        <f t="shared" si="2"/>
        <v>455497.8600000001</v>
      </c>
      <c r="K18" s="24">
        <f t="shared" si="2"/>
        <v>679829.11</v>
      </c>
      <c r="L18" s="24">
        <f t="shared" si="2"/>
        <v>593280.43</v>
      </c>
      <c r="M18" s="24">
        <f t="shared" si="2"/>
        <v>324190.7</v>
      </c>
      <c r="N18" s="24">
        <f t="shared" si="2"/>
        <v>161279.6</v>
      </c>
      <c r="O18" s="24">
        <f t="shared" si="2"/>
        <v>6166442.29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71</v>
      </c>
      <c r="B19" s="30">
        <f>ROUND((B13+B14)*B7,2)</f>
        <v>552435.75</v>
      </c>
      <c r="C19" s="30">
        <f aca="true" t="shared" si="3" ref="C19:N19">ROUND((C13+C14)*C7,2)</f>
        <v>388732.69</v>
      </c>
      <c r="D19" s="30">
        <f t="shared" si="3"/>
        <v>375959.56</v>
      </c>
      <c r="E19" s="30">
        <f t="shared" si="3"/>
        <v>115715.82</v>
      </c>
      <c r="F19" s="30">
        <f t="shared" si="3"/>
        <v>332227.74</v>
      </c>
      <c r="G19" s="30">
        <f t="shared" si="3"/>
        <v>394011.17</v>
      </c>
      <c r="H19" s="30">
        <f t="shared" si="3"/>
        <v>63408.84</v>
      </c>
      <c r="I19" s="30">
        <f t="shared" si="3"/>
        <v>360288.02</v>
      </c>
      <c r="J19" s="30">
        <f t="shared" si="3"/>
        <v>322377.78</v>
      </c>
      <c r="K19" s="30">
        <f t="shared" si="3"/>
        <v>481876</v>
      </c>
      <c r="L19" s="30">
        <f t="shared" si="3"/>
        <v>386433.89</v>
      </c>
      <c r="M19" s="30">
        <f t="shared" si="3"/>
        <v>205389.04</v>
      </c>
      <c r="N19" s="30">
        <f t="shared" si="3"/>
        <v>116416.41</v>
      </c>
      <c r="O19" s="30">
        <f aca="true" t="shared" si="4" ref="O19:O27">SUM(B19:N19)</f>
        <v>4095272.7100000004</v>
      </c>
    </row>
    <row r="20" spans="1:23" ht="18.75" customHeight="1">
      <c r="A20" s="26" t="s">
        <v>34</v>
      </c>
      <c r="B20" s="30">
        <f>IF(B16&lt;&gt;0,ROUND((B16-1)*B19,2),0)</f>
        <v>137808.54</v>
      </c>
      <c r="C20" s="30">
        <f aca="true" t="shared" si="5" ref="C20:N20">IF(C16&lt;&gt;0,ROUND((C16-1)*C19,2),0)</f>
        <v>111145.74</v>
      </c>
      <c r="D20" s="30">
        <f t="shared" si="5"/>
        <v>119647.25</v>
      </c>
      <c r="E20" s="30">
        <f t="shared" si="5"/>
        <v>26217.43</v>
      </c>
      <c r="F20" s="30">
        <f t="shared" si="5"/>
        <v>162283.53</v>
      </c>
      <c r="G20" s="30">
        <f t="shared" si="5"/>
        <v>254849.18</v>
      </c>
      <c r="H20" s="30">
        <f t="shared" si="5"/>
        <v>52360.07</v>
      </c>
      <c r="I20" s="30">
        <f t="shared" si="5"/>
        <v>130709.74</v>
      </c>
      <c r="J20" s="30">
        <f t="shared" si="5"/>
        <v>94474.01</v>
      </c>
      <c r="K20" s="30">
        <f t="shared" si="5"/>
        <v>134051.6</v>
      </c>
      <c r="L20" s="30">
        <f t="shared" si="5"/>
        <v>143423.31</v>
      </c>
      <c r="M20" s="30">
        <f t="shared" si="5"/>
        <v>79323.27</v>
      </c>
      <c r="N20" s="30">
        <f t="shared" si="5"/>
        <v>29341.67</v>
      </c>
      <c r="O20" s="30">
        <f t="shared" si="4"/>
        <v>1475635.3399999999</v>
      </c>
      <c r="W20" s="62"/>
    </row>
    <row r="21" spans="1:15" ht="18.75" customHeight="1">
      <c r="A21" s="26" t="s">
        <v>35</v>
      </c>
      <c r="B21" s="30">
        <v>32672.27</v>
      </c>
      <c r="C21" s="30">
        <v>26616.79</v>
      </c>
      <c r="D21" s="30">
        <v>15751.43</v>
      </c>
      <c r="E21" s="30">
        <v>5799.95</v>
      </c>
      <c r="F21" s="30">
        <v>16441.72</v>
      </c>
      <c r="G21" s="30">
        <v>25714.57</v>
      </c>
      <c r="H21" s="30">
        <v>2653.15</v>
      </c>
      <c r="I21" s="30">
        <v>21846.05</v>
      </c>
      <c r="J21" s="30">
        <v>16712.02</v>
      </c>
      <c r="K21" s="30">
        <v>25648.94</v>
      </c>
      <c r="L21" s="30">
        <v>25370.95</v>
      </c>
      <c r="M21" s="30">
        <v>12137.93</v>
      </c>
      <c r="N21" s="30">
        <v>6382.25</v>
      </c>
      <c r="O21" s="30">
        <f t="shared" si="4"/>
        <v>233748.01999999996</v>
      </c>
    </row>
    <row r="22" spans="1:15" ht="18.75" customHeight="1">
      <c r="A22" s="26" t="s">
        <v>36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4"/>
        <v>22133.4</v>
      </c>
    </row>
    <row r="23" spans="1:15" ht="18.75" customHeight="1">
      <c r="A23" s="26" t="s">
        <v>37</v>
      </c>
      <c r="B23" s="30">
        <v>0</v>
      </c>
      <c r="C23" s="30">
        <v>0</v>
      </c>
      <c r="D23" s="30">
        <v>-3000.58</v>
      </c>
      <c r="E23" s="30">
        <v>0</v>
      </c>
      <c r="F23" s="30">
        <v>0</v>
      </c>
      <c r="G23" s="30">
        <v>0</v>
      </c>
      <c r="H23" s="30">
        <v>-1905.62</v>
      </c>
      <c r="I23" s="30">
        <v>0</v>
      </c>
      <c r="J23" s="30">
        <v>-1993.63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-6899.83</v>
      </c>
    </row>
    <row r="24" spans="1:15" ht="18.75" customHeight="1">
      <c r="A24" s="26" t="s">
        <v>72</v>
      </c>
      <c r="B24" s="30">
        <v>1088.38</v>
      </c>
      <c r="C24" s="30">
        <v>793.66</v>
      </c>
      <c r="D24" s="30">
        <v>763.49</v>
      </c>
      <c r="E24" s="30">
        <v>222.78</v>
      </c>
      <c r="F24" s="30">
        <v>768.13</v>
      </c>
      <c r="G24" s="30">
        <v>1014.12</v>
      </c>
      <c r="H24" s="30">
        <v>176.37</v>
      </c>
      <c r="I24" s="30">
        <v>770.45</v>
      </c>
      <c r="J24" s="30">
        <v>649.78</v>
      </c>
      <c r="K24" s="30">
        <v>965.38</v>
      </c>
      <c r="L24" s="30">
        <v>835.43</v>
      </c>
      <c r="M24" s="30">
        <v>447.88</v>
      </c>
      <c r="N24" s="30">
        <v>232.03</v>
      </c>
      <c r="O24" s="30">
        <f t="shared" si="4"/>
        <v>8727.880000000001</v>
      </c>
    </row>
    <row r="25" spans="1:26" ht="18.75" customHeight="1">
      <c r="A25" s="26" t="s">
        <v>73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4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4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75</v>
      </c>
      <c r="B27" s="30">
        <v>52273.72</v>
      </c>
      <c r="C27" s="30">
        <v>20799.26</v>
      </c>
      <c r="D27" s="30">
        <v>27155.75</v>
      </c>
      <c r="E27" s="30">
        <v>7614.34</v>
      </c>
      <c r="F27" s="30">
        <v>23798.53</v>
      </c>
      <c r="G27" s="30">
        <v>36739.34</v>
      </c>
      <c r="H27" s="30">
        <v>7361.86</v>
      </c>
      <c r="I27" s="30">
        <v>35878.01</v>
      </c>
      <c r="J27" s="30">
        <v>21802.34</v>
      </c>
      <c r="K27" s="30">
        <v>35811.63</v>
      </c>
      <c r="L27" s="30">
        <v>35741.29</v>
      </c>
      <c r="M27" s="30">
        <v>25417.02</v>
      </c>
      <c r="N27" s="30">
        <v>7431.68</v>
      </c>
      <c r="O27" s="30">
        <f t="shared" si="4"/>
        <v>337824.76999999996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38</v>
      </c>
      <c r="B29" s="30">
        <f aca="true" t="shared" si="6" ref="B29:O29">+B30+B32+B45+B46+B49-B50</f>
        <v>-62658.05</v>
      </c>
      <c r="C29" s="30">
        <f>+C30+C32+C45+C46+C49-C50</f>
        <v>-58361.630000000005</v>
      </c>
      <c r="D29" s="30">
        <f t="shared" si="6"/>
        <v>-64681.950000000004</v>
      </c>
      <c r="E29" s="30">
        <f t="shared" si="6"/>
        <v>-7680.400000000001</v>
      </c>
      <c r="F29" s="30">
        <f t="shared" si="6"/>
        <v>-50871.979999999996</v>
      </c>
      <c r="G29" s="30">
        <f t="shared" si="6"/>
        <v>-47773.520000000004</v>
      </c>
      <c r="H29" s="30">
        <f t="shared" si="6"/>
        <v>-14977.580000000002</v>
      </c>
      <c r="I29" s="30">
        <f t="shared" si="6"/>
        <v>-69936.47</v>
      </c>
      <c r="J29" s="30">
        <f t="shared" si="6"/>
        <v>-41263.97</v>
      </c>
      <c r="K29" s="30">
        <f t="shared" si="6"/>
        <v>-43076.13</v>
      </c>
      <c r="L29" s="30">
        <f t="shared" si="6"/>
        <v>-30807.9</v>
      </c>
      <c r="M29" s="30">
        <f t="shared" si="6"/>
        <v>-16588.1</v>
      </c>
      <c r="N29" s="30">
        <f t="shared" si="6"/>
        <v>-15630.050000000001</v>
      </c>
      <c r="O29" s="30">
        <f t="shared" si="6"/>
        <v>-524307.73</v>
      </c>
    </row>
    <row r="30" spans="1:15" ht="18.75" customHeight="1">
      <c r="A30" s="26" t="s">
        <v>39</v>
      </c>
      <c r="B30" s="31">
        <f>+B31</f>
        <v>-56606</v>
      </c>
      <c r="C30" s="31">
        <f>+C31</f>
        <v>-53948.4</v>
      </c>
      <c r="D30" s="31">
        <f aca="true" t="shared" si="7" ref="D30:O30">+D31</f>
        <v>-42565.6</v>
      </c>
      <c r="E30" s="31">
        <f t="shared" si="7"/>
        <v>-6441.6</v>
      </c>
      <c r="F30" s="31">
        <f t="shared" si="7"/>
        <v>-31204.8</v>
      </c>
      <c r="G30" s="31">
        <f t="shared" si="7"/>
        <v>-42134.4</v>
      </c>
      <c r="H30" s="31">
        <f t="shared" si="7"/>
        <v>-7497.6</v>
      </c>
      <c r="I30" s="31">
        <f t="shared" si="7"/>
        <v>-50199.6</v>
      </c>
      <c r="J30" s="31">
        <f t="shared" si="7"/>
        <v>-37650.8</v>
      </c>
      <c r="K30" s="31">
        <f t="shared" si="7"/>
        <v>-37708</v>
      </c>
      <c r="L30" s="31">
        <f t="shared" si="7"/>
        <v>-26162.4</v>
      </c>
      <c r="M30" s="31">
        <f t="shared" si="7"/>
        <v>-14097.6</v>
      </c>
      <c r="N30" s="31">
        <f t="shared" si="7"/>
        <v>-14339.6</v>
      </c>
      <c r="O30" s="31">
        <f t="shared" si="7"/>
        <v>-420556.39999999997</v>
      </c>
    </row>
    <row r="31" spans="1:26" ht="18.75" customHeight="1">
      <c r="A31" s="27" t="s">
        <v>40</v>
      </c>
      <c r="B31" s="16">
        <f>ROUND((-B9)*$G$3,2)</f>
        <v>-56606</v>
      </c>
      <c r="C31" s="16">
        <f aca="true" t="shared" si="8" ref="C31:N31">ROUND((-C9)*$G$3,2)</f>
        <v>-53948.4</v>
      </c>
      <c r="D31" s="16">
        <f t="shared" si="8"/>
        <v>-42565.6</v>
      </c>
      <c r="E31" s="16">
        <f t="shared" si="8"/>
        <v>-6441.6</v>
      </c>
      <c r="F31" s="16">
        <f t="shared" si="8"/>
        <v>-31204.8</v>
      </c>
      <c r="G31" s="16">
        <f t="shared" si="8"/>
        <v>-42134.4</v>
      </c>
      <c r="H31" s="16">
        <f t="shared" si="8"/>
        <v>-7497.6</v>
      </c>
      <c r="I31" s="16">
        <f t="shared" si="8"/>
        <v>-50199.6</v>
      </c>
      <c r="J31" s="16">
        <f t="shared" si="8"/>
        <v>-37650.8</v>
      </c>
      <c r="K31" s="16">
        <f t="shared" si="8"/>
        <v>-37708</v>
      </c>
      <c r="L31" s="16">
        <f t="shared" si="8"/>
        <v>-26162.4</v>
      </c>
      <c r="M31" s="16">
        <f t="shared" si="8"/>
        <v>-14097.6</v>
      </c>
      <c r="N31" s="16">
        <f t="shared" si="8"/>
        <v>-14339.6</v>
      </c>
      <c r="O31" s="32">
        <f aca="true" t="shared" si="9" ref="O31:O50">SUM(B31:N31)</f>
        <v>-420556.39999999997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SUM(B33:B43)</f>
        <v>-6052.05</v>
      </c>
      <c r="C32" s="31">
        <f aca="true" t="shared" si="10" ref="C32:N32">SUM(C33:C43)</f>
        <v>-4413.23</v>
      </c>
      <c r="D32" s="31">
        <f t="shared" si="10"/>
        <v>-19563.37</v>
      </c>
      <c r="E32" s="31">
        <f t="shared" si="10"/>
        <v>-1238.8</v>
      </c>
      <c r="F32" s="31">
        <f t="shared" si="10"/>
        <v>-19667.18</v>
      </c>
      <c r="G32" s="31">
        <f t="shared" si="10"/>
        <v>-5639.12</v>
      </c>
      <c r="H32" s="31">
        <f t="shared" si="10"/>
        <v>-6889.14</v>
      </c>
      <c r="I32" s="31">
        <f t="shared" si="10"/>
        <v>-19736.870000000003</v>
      </c>
      <c r="J32" s="31">
        <f t="shared" si="10"/>
        <v>-3613.17</v>
      </c>
      <c r="K32" s="31">
        <f t="shared" si="10"/>
        <v>-5368.13</v>
      </c>
      <c r="L32" s="31">
        <f t="shared" si="10"/>
        <v>-4645.5</v>
      </c>
      <c r="M32" s="31">
        <f t="shared" si="10"/>
        <v>-2490.5</v>
      </c>
      <c r="N32" s="31">
        <f t="shared" si="10"/>
        <v>-1290.45</v>
      </c>
      <c r="O32" s="31">
        <f>SUM(O33:O43)</f>
        <v>-100607.51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-15317.9</v>
      </c>
      <c r="E33" s="33">
        <v>0</v>
      </c>
      <c r="F33" s="33">
        <v>-15395.9</v>
      </c>
      <c r="G33" s="33">
        <v>0</v>
      </c>
      <c r="H33" s="33">
        <v>-5908.42</v>
      </c>
      <c r="I33" s="33">
        <v>-15452.69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-52074.91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47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48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49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50</v>
      </c>
      <c r="B41" s="33">
        <v>-6052.05</v>
      </c>
      <c r="C41" s="33">
        <v>-4413.23</v>
      </c>
      <c r="D41" s="33">
        <v>-4245.47</v>
      </c>
      <c r="E41" s="33">
        <v>-1238.8</v>
      </c>
      <c r="F41" s="33">
        <v>-4271.28</v>
      </c>
      <c r="G41" s="33">
        <v>-5639.12</v>
      </c>
      <c r="H41" s="33">
        <v>-980.72</v>
      </c>
      <c r="I41" s="33">
        <v>-4284.18</v>
      </c>
      <c r="J41" s="33">
        <v>-3613.17</v>
      </c>
      <c r="K41" s="33">
        <v>-5368.13</v>
      </c>
      <c r="L41" s="33">
        <v>-4645.5</v>
      </c>
      <c r="M41" s="33">
        <v>-2490.5</v>
      </c>
      <c r="N41" s="33">
        <v>-1290.45</v>
      </c>
      <c r="O41" s="33">
        <f t="shared" si="9"/>
        <v>-48532.59999999999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-2552.98</v>
      </c>
      <c r="E45" s="35">
        <v>0</v>
      </c>
      <c r="F45" s="35">
        <v>0</v>
      </c>
      <c r="G45" s="35">
        <v>0</v>
      </c>
      <c r="H45" s="35">
        <v>-590.84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-3143.82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52</v>
      </c>
      <c r="B48" s="36">
        <f aca="true" t="shared" si="11" ref="B48:N48">+B18+B29</f>
        <v>716571.73</v>
      </c>
      <c r="C48" s="36">
        <f t="shared" si="11"/>
        <v>492677.63</v>
      </c>
      <c r="D48" s="36">
        <f t="shared" si="11"/>
        <v>473070.50999999995</v>
      </c>
      <c r="E48" s="36">
        <f t="shared" si="11"/>
        <v>149365.48</v>
      </c>
      <c r="F48" s="36">
        <f t="shared" si="11"/>
        <v>486123.23</v>
      </c>
      <c r="G48" s="36">
        <f t="shared" si="11"/>
        <v>666030.4199999999</v>
      </c>
      <c r="H48" s="36">
        <f t="shared" si="11"/>
        <v>110552.65</v>
      </c>
      <c r="I48" s="36">
        <f t="shared" si="11"/>
        <v>481031.36</v>
      </c>
      <c r="J48" s="36">
        <f t="shared" si="11"/>
        <v>414233.89000000013</v>
      </c>
      <c r="K48" s="36">
        <f t="shared" si="11"/>
        <v>636752.98</v>
      </c>
      <c r="L48" s="36">
        <f t="shared" si="11"/>
        <v>562472.53</v>
      </c>
      <c r="M48" s="36">
        <f t="shared" si="11"/>
        <v>307602.60000000003</v>
      </c>
      <c r="N48" s="36">
        <f t="shared" si="11"/>
        <v>145649.55000000002</v>
      </c>
      <c r="O48" s="36">
        <f>SUM(B48:N48)</f>
        <v>5642134.56</v>
      </c>
      <c r="P48"/>
      <c r="Q48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 s="43"/>
      <c r="R49"/>
      <c r="S49"/>
    </row>
    <row r="50" spans="1:19" ht="18.75" customHeight="1">
      <c r="A50" s="37" t="s">
        <v>54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55</v>
      </c>
      <c r="B54" s="51">
        <f aca="true" t="shared" si="12" ref="B54:O54">SUM(B55:B65)</f>
        <v>716571.74</v>
      </c>
      <c r="C54" s="51">
        <f t="shared" si="12"/>
        <v>492677.64</v>
      </c>
      <c r="D54" s="51">
        <f t="shared" si="12"/>
        <v>473070.51</v>
      </c>
      <c r="E54" s="51">
        <f t="shared" si="12"/>
        <v>149365.48</v>
      </c>
      <c r="F54" s="51">
        <f t="shared" si="12"/>
        <v>486123.24</v>
      </c>
      <c r="G54" s="51">
        <f t="shared" si="12"/>
        <v>666030.42</v>
      </c>
      <c r="H54" s="51">
        <f t="shared" si="12"/>
        <v>110552.65</v>
      </c>
      <c r="I54" s="51">
        <f t="shared" si="12"/>
        <v>481031.35</v>
      </c>
      <c r="J54" s="51">
        <f t="shared" si="12"/>
        <v>414233.89</v>
      </c>
      <c r="K54" s="51">
        <f t="shared" si="12"/>
        <v>636752.98</v>
      </c>
      <c r="L54" s="51">
        <f t="shared" si="12"/>
        <v>562472.54</v>
      </c>
      <c r="M54" s="51">
        <f t="shared" si="12"/>
        <v>307602.61</v>
      </c>
      <c r="N54" s="51">
        <f t="shared" si="12"/>
        <v>145649.55</v>
      </c>
      <c r="O54" s="36">
        <f t="shared" si="12"/>
        <v>5642134.6</v>
      </c>
      <c r="Q54"/>
    </row>
    <row r="55" spans="1:18" ht="18.75" customHeight="1">
      <c r="A55" s="26" t="s">
        <v>56</v>
      </c>
      <c r="B55" s="51">
        <v>589159.38</v>
      </c>
      <c r="C55" s="51">
        <v>353237.58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942396.96</v>
      </c>
      <c r="P55"/>
      <c r="Q55"/>
      <c r="R55" s="43"/>
    </row>
    <row r="56" spans="1:16" ht="18.75" customHeight="1">
      <c r="A56" s="26" t="s">
        <v>57</v>
      </c>
      <c r="B56" s="51">
        <v>127412.36</v>
      </c>
      <c r="C56" s="51">
        <v>139440.06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266852.42</v>
      </c>
      <c r="P56"/>
    </row>
    <row r="57" spans="1:17" ht="18.75" customHeight="1">
      <c r="A57" s="26" t="s">
        <v>58</v>
      </c>
      <c r="B57" s="52">
        <v>0</v>
      </c>
      <c r="C57" s="52">
        <v>0</v>
      </c>
      <c r="D57" s="31">
        <v>473070.51</v>
      </c>
      <c r="E57" s="52">
        <v>0</v>
      </c>
      <c r="F57" s="52">
        <v>0</v>
      </c>
      <c r="G57" s="52">
        <v>0</v>
      </c>
      <c r="H57" s="51">
        <v>110552.65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583623.16</v>
      </c>
      <c r="Q57"/>
    </row>
    <row r="58" spans="1:18" ht="18.75" customHeight="1">
      <c r="A58" s="26" t="s">
        <v>59</v>
      </c>
      <c r="B58" s="52">
        <v>0</v>
      </c>
      <c r="C58" s="52">
        <v>0</v>
      </c>
      <c r="D58" s="52">
        <v>0</v>
      </c>
      <c r="E58" s="31">
        <v>149365.48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149365.48</v>
      </c>
      <c r="R58"/>
    </row>
    <row r="59" spans="1:19" ht="18.75" customHeight="1">
      <c r="A59" s="26" t="s">
        <v>60</v>
      </c>
      <c r="B59" s="52">
        <v>0</v>
      </c>
      <c r="C59" s="52">
        <v>0</v>
      </c>
      <c r="D59" s="52">
        <v>0</v>
      </c>
      <c r="E59" s="52">
        <v>0</v>
      </c>
      <c r="F59" s="31">
        <v>486123.24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486123.24</v>
      </c>
      <c r="S59"/>
    </row>
    <row r="60" spans="1:20" ht="18.75" customHeight="1">
      <c r="A60" s="26" t="s">
        <v>61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666030.42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666030.42</v>
      </c>
      <c r="T60"/>
    </row>
    <row r="61" spans="1:21" ht="18.75" customHeight="1">
      <c r="A61" s="26" t="s">
        <v>62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481031.35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481031.35</v>
      </c>
      <c r="U61"/>
    </row>
    <row r="62" spans="1:22" ht="18.75" customHeight="1">
      <c r="A62" s="26" t="s">
        <v>63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414233.89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414233.89</v>
      </c>
      <c r="V62"/>
    </row>
    <row r="63" spans="1:23" ht="18.75" customHeight="1">
      <c r="A63" s="26" t="s">
        <v>64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636752.98</v>
      </c>
      <c r="L63" s="31">
        <v>562472.54</v>
      </c>
      <c r="M63" s="52">
        <v>0</v>
      </c>
      <c r="N63" s="52">
        <v>0</v>
      </c>
      <c r="O63" s="36">
        <f t="shared" si="13"/>
        <v>1199225.52</v>
      </c>
      <c r="P63"/>
      <c r="W63"/>
    </row>
    <row r="64" spans="1:25" ht="18.75" customHeight="1">
      <c r="A64" s="26" t="s">
        <v>65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307602.61</v>
      </c>
      <c r="N64" s="52">
        <v>0</v>
      </c>
      <c r="O64" s="36">
        <f t="shared" si="13"/>
        <v>307602.61</v>
      </c>
      <c r="R64"/>
      <c r="Y64"/>
    </row>
    <row r="65" spans="1:26" ht="18.75" customHeight="1">
      <c r="A65" s="38" t="s">
        <v>66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145649.55</v>
      </c>
      <c r="O65" s="55">
        <f t="shared" si="13"/>
        <v>145649.55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2022-01-20T19:45:27Z</dcterms:modified>
  <cp:category/>
  <cp:version/>
  <cp:contentType/>
  <cp:contentStatus/>
</cp:coreProperties>
</file>