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<sst xmlns="http://schemas.openxmlformats.org/spreadsheetml/2006/main" count="83" uniqueCount="80">
  <si>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</si>
  <si>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</si>
  <si>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</si>
  <si>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</si>
  <si>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</si>
  <si>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</si>
  <si>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</si>
  <si>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</si>
  <si>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</si>
  <si>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</si>
  <si>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</si>
  <si>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</si>
  <si>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</si>
  <si>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</si>
  <si>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</si>
  <si>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</si>
  <si>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</si>
  <si>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</si>
  <si>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</si>
  <si>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</si>
  <si>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</si>
  <si>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</si>
  <si>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</si>
  <si>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</si>
  <si>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</si>
  <si>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</si>
  <si>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</si>
  <si>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</si>
  <si>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</si>
  <si>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</si>
  <si>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</si>
  <si>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</si>
  <si>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</si>
  <si>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</si>
  <si>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</si>
  <si>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</si>
  <si>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</si>
  <si>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</si>
  <si>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</si>
  <si>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</si>
  <si>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</si>
  <si>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</si>
  <si>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</si>
  <si>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</si>
  <si>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</si>
  <si>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</si>
  <si>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</si>
  <si>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</si>
  <si>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</si>
  <si>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</si>
  <si>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</si>
  <si>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</si>
  <si>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</si>
  <si>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</si>
  <si>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</si>
  <si>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</si>
  <si>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</si>
  <si>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</si>
  <si>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</si>
  <si>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</si>
  <si>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</si>
  <si>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</si>
  <si>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</si>
  <si>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</si>
  <si>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</si>
  <si>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</si>
  <si>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</si>
  <si>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</si>
  <si>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14/01/22 - VENCIMENTO 21/01/22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</si>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</sst>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304354</v>
      </c>
      <c r="C7" s="9">
        <f t="shared" si="0"/>
        <v>220723</v>
      </c>
      <c r="D7" s="9">
        <f t="shared" si="0"/>
        <v>228817</v>
      </c>
      <c r="E7" s="9">
        <f t="shared" si="0"/>
        <v>40040</v>
      </c>
      <c r="F7" s="9">
        <f t="shared" si="0"/>
        <v>180919</v>
      </c>
      <c r="G7" s="9">
        <f t="shared" si="0"/>
        <v>279282</v>
      </c>
      <c r="H7" s="9">
        <f t="shared" si="0"/>
        <v>35692</v>
      </c>
      <c r="I7" s="9">
        <f t="shared" si="0"/>
        <v>214786</v>
      </c>
      <c r="J7" s="9">
        <f t="shared" si="0"/>
        <v>187269</v>
      </c>
      <c r="K7" s="9">
        <f t="shared" si="0"/>
        <v>281740</v>
      </c>
      <c r="L7" s="9">
        <f t="shared" si="0"/>
        <v>204663</v>
      </c>
      <c r="M7" s="9">
        <f t="shared" si="0"/>
        <v>99751</v>
      </c>
      <c r="N7" s="9">
        <f t="shared" si="0"/>
        <v>63772</v>
      </c>
      <c r="O7" s="9">
        <f t="shared" si="0"/>
        <v>2341808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14149</v>
      </c>
      <c r="C8" s="11">
        <f t="shared" si="1"/>
        <v>14566</v>
      </c>
      <c r="D8" s="11">
        <f t="shared" si="1"/>
        <v>10664</v>
      </c>
      <c r="E8" s="11">
        <f t="shared" si="1"/>
        <v>1662</v>
      </c>
      <c r="F8" s="11">
        <f t="shared" si="1"/>
        <v>8274</v>
      </c>
      <c r="G8" s="11">
        <f t="shared" si="1"/>
        <v>11509</v>
      </c>
      <c r="H8" s="11">
        <f t="shared" si="1"/>
        <v>2022</v>
      </c>
      <c r="I8" s="11">
        <f t="shared" si="1"/>
        <v>13736</v>
      </c>
      <c r="J8" s="11">
        <f t="shared" si="1"/>
        <v>10192</v>
      </c>
      <c r="K8" s="11">
        <f t="shared" si="1"/>
        <v>9325</v>
      </c>
      <c r="L8" s="11">
        <f t="shared" si="1"/>
        <v>7047</v>
      </c>
      <c r="M8" s="11">
        <f t="shared" si="1"/>
        <v>4290</v>
      </c>
      <c r="N8" s="11">
        <f t="shared" si="1"/>
        <v>4146</v>
      </c>
      <c r="O8" s="11">
        <f t="shared" si="1"/>
        <v>111582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14149</v>
      </c>
      <c r="C9" s="11">
        <v>14566</v>
      </c>
      <c r="D9" s="11">
        <v>10664</v>
      </c>
      <c r="E9" s="11">
        <v>1662</v>
      </c>
      <c r="F9" s="11">
        <v>8274</v>
      </c>
      <c r="G9" s="11">
        <v>11509</v>
      </c>
      <c r="H9" s="11">
        <v>2022</v>
      </c>
      <c r="I9" s="11">
        <v>13730</v>
      </c>
      <c r="J9" s="11">
        <v>10192</v>
      </c>
      <c r="K9" s="11">
        <v>9317</v>
      </c>
      <c r="L9" s="11">
        <v>7047</v>
      </c>
      <c r="M9" s="11">
        <v>4281</v>
      </c>
      <c r="N9" s="11">
        <v>4137</v>
      </c>
      <c r="O9" s="11">
        <f>SUM(B9:N9)</f>
        <v>111550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8</v>
      </c>
      <c r="L10" s="13">
        <v>0</v>
      </c>
      <c r="M10" s="13">
        <v>9</v>
      </c>
      <c r="N10" s="13">
        <v>9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290205</v>
      </c>
      <c r="C11" s="13">
        <v>206157</v>
      </c>
      <c r="D11" s="13">
        <v>218153</v>
      </c>
      <c r="E11" s="13">
        <v>38378</v>
      </c>
      <c r="F11" s="13">
        <v>172645</v>
      </c>
      <c r="G11" s="13">
        <v>267773</v>
      </c>
      <c r="H11" s="13">
        <v>33670</v>
      </c>
      <c r="I11" s="13">
        <v>201050</v>
      </c>
      <c r="J11" s="13">
        <v>177077</v>
      </c>
      <c r="K11" s="13">
        <v>272415</v>
      </c>
      <c r="L11" s="13">
        <v>197616</v>
      </c>
      <c r="M11" s="13">
        <v>95461</v>
      </c>
      <c r="N11" s="13">
        <v>59626</v>
      </c>
      <c r="O11" s="11">
        <f>SUM(B11:N11)</f>
        <v>2230226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1.26224930839172</v>
      </c>
      <c r="C16" s="19">
        <v>1.274487807316437</v>
      </c>
      <c r="D16" s="19">
        <v>1.284285547171431</v>
      </c>
      <c r="E16" s="19">
        <v>1.216513562284176</v>
      </c>
      <c r="F16" s="19">
        <v>1.464126577500517</v>
      </c>
      <c r="G16" s="19">
        <v>1.641058976032234</v>
      </c>
      <c r="H16" s="19">
        <v>1.860529769557333</v>
      </c>
      <c r="I16" s="19">
        <v>1.368835775849308</v>
      </c>
      <c r="J16" s="19">
        <v>1.346930971761693</v>
      </c>
      <c r="K16" s="19">
        <v>1.19731742783293</v>
      </c>
      <c r="L16" s="19">
        <v>1.340364966540297</v>
      </c>
      <c r="M16" s="19">
        <v>1.366406891727467</v>
      </c>
      <c r="N16" s="19">
        <v>1.235346782305966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1066191.72</v>
      </c>
      <c r="C18" s="24">
        <f aca="true" t="shared" si="2" ref="C18:O18">C19+C20+C21+C22+C23+C24+C25+C26+C27</f>
        <v>785777.5599999999</v>
      </c>
      <c r="D18" s="24">
        <f t="shared" si="2"/>
        <v>714262.7900000002</v>
      </c>
      <c r="E18" s="24">
        <f t="shared" si="2"/>
        <v>206320.73</v>
      </c>
      <c r="F18" s="24">
        <f t="shared" si="2"/>
        <v>748062.0700000002</v>
      </c>
      <c r="G18" s="24">
        <f t="shared" si="2"/>
        <v>1071058.54</v>
      </c>
      <c r="H18" s="24">
        <f t="shared" si="2"/>
        <v>204275.44999999998</v>
      </c>
      <c r="I18" s="24">
        <f t="shared" si="2"/>
        <v>821652.0000000002</v>
      </c>
      <c r="J18" s="24">
        <f t="shared" si="2"/>
        <v>700458.51</v>
      </c>
      <c r="K18" s="24">
        <f t="shared" si="2"/>
        <v>902870.41</v>
      </c>
      <c r="L18" s="24">
        <f t="shared" si="2"/>
        <v>839090.8900000001</v>
      </c>
      <c r="M18" s="24">
        <f t="shared" si="2"/>
        <v>482080.45</v>
      </c>
      <c r="N18" s="24">
        <f t="shared" si="2"/>
        <v>248063.08</v>
      </c>
      <c r="O18" s="24">
        <f t="shared" si="2"/>
        <v>8790164.2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761889.37</v>
      </c>
      <c r="C19" s="30">
        <f aca="true" t="shared" si="3" ref="C19:N19">ROUND((C13+C14)*C7,2)</f>
        <v>570789.68</v>
      </c>
      <c r="D19" s="30">
        <f t="shared" si="3"/>
        <v>518956.96</v>
      </c>
      <c r="E19" s="30">
        <f t="shared" si="3"/>
        <v>155134.98</v>
      </c>
      <c r="F19" s="30">
        <f t="shared" si="3"/>
        <v>475599.87</v>
      </c>
      <c r="G19" s="30">
        <f t="shared" si="3"/>
        <v>604059.04</v>
      </c>
      <c r="H19" s="30">
        <f t="shared" si="3"/>
        <v>103649.57</v>
      </c>
      <c r="I19" s="30">
        <f t="shared" si="3"/>
        <v>551527.49</v>
      </c>
      <c r="J19" s="30">
        <f t="shared" si="3"/>
        <v>483659.65</v>
      </c>
      <c r="K19" s="30">
        <f t="shared" si="3"/>
        <v>687811.86</v>
      </c>
      <c r="L19" s="30">
        <f t="shared" si="3"/>
        <v>568901.74</v>
      </c>
      <c r="M19" s="30">
        <f t="shared" si="3"/>
        <v>319961.31</v>
      </c>
      <c r="N19" s="30">
        <f t="shared" si="3"/>
        <v>184766.62</v>
      </c>
      <c r="O19" s="30">
        <f aca="true" t="shared" si="4" ref="O19:O27">SUM(B19:N19)</f>
        <v>5986708.140000001</v>
      </c>
    </row>
    <row r="20" spans="1:23" ht="18.75" customHeight="1">
      <c r="A20" s="26" t="s">
        <v>34</v>
      </c>
      <c r="B20" s="30">
        <f>IF(B16&lt;&gt;0,ROUND((B16-1)*B19,2),0)</f>
        <v>199804.96</v>
      </c>
      <c r="C20" s="30">
        <f aca="true" t="shared" si="5" ref="C20:N20">IF(C16&lt;&gt;0,ROUND((C16-1)*C19,2),0)</f>
        <v>156674.81</v>
      </c>
      <c r="D20" s="30">
        <f t="shared" si="5"/>
        <v>147531.96</v>
      </c>
      <c r="E20" s="30">
        <f t="shared" si="5"/>
        <v>33588.83</v>
      </c>
      <c r="F20" s="30">
        <f t="shared" si="5"/>
        <v>220738.54</v>
      </c>
      <c r="G20" s="30">
        <f t="shared" si="5"/>
        <v>387237.47</v>
      </c>
      <c r="H20" s="30">
        <f t="shared" si="5"/>
        <v>89193.54</v>
      </c>
      <c r="I20" s="30">
        <f t="shared" si="5"/>
        <v>203423.07</v>
      </c>
      <c r="J20" s="30">
        <f t="shared" si="5"/>
        <v>167796.51</v>
      </c>
      <c r="K20" s="30">
        <f t="shared" si="5"/>
        <v>135717.27</v>
      </c>
      <c r="L20" s="30">
        <f t="shared" si="5"/>
        <v>193634.22</v>
      </c>
      <c r="M20" s="30">
        <f t="shared" si="5"/>
        <v>117236.03</v>
      </c>
      <c r="N20" s="30">
        <f t="shared" si="5"/>
        <v>43484.23</v>
      </c>
      <c r="O20" s="30">
        <f t="shared" si="4"/>
        <v>2096061.44</v>
      </c>
      <c r="W20" s="62"/>
    </row>
    <row r="21" spans="1:15" ht="18.75" customHeight="1">
      <c r="A21" s="26" t="s">
        <v>35</v>
      </c>
      <c r="B21" s="30">
        <v>48304.85</v>
      </c>
      <c r="C21" s="30">
        <v>33831.69</v>
      </c>
      <c r="D21" s="30">
        <v>21486.4</v>
      </c>
      <c r="E21" s="30">
        <v>8316.73</v>
      </c>
      <c r="F21" s="30">
        <v>25758.02</v>
      </c>
      <c r="G21" s="30">
        <v>40560.86</v>
      </c>
      <c r="H21" s="30">
        <v>4312.57</v>
      </c>
      <c r="I21" s="30">
        <v>28598.31</v>
      </c>
      <c r="J21" s="30">
        <v>27070.62</v>
      </c>
      <c r="K21" s="30">
        <v>41225.63</v>
      </c>
      <c r="L21" s="30">
        <v>38572.27</v>
      </c>
      <c r="M21" s="30">
        <v>17554.25</v>
      </c>
      <c r="N21" s="30">
        <v>10679.9</v>
      </c>
      <c r="O21" s="30">
        <f t="shared" si="4"/>
        <v>346272.10000000003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967.7</v>
      </c>
      <c r="C24" s="30">
        <v>731</v>
      </c>
      <c r="D24" s="30">
        <v>656.74</v>
      </c>
      <c r="E24" s="30">
        <v>190.29</v>
      </c>
      <c r="F24" s="30">
        <v>691.55</v>
      </c>
      <c r="G24" s="30">
        <v>986.27</v>
      </c>
      <c r="H24" s="30">
        <v>187.97</v>
      </c>
      <c r="I24" s="30">
        <v>749.56</v>
      </c>
      <c r="J24" s="30">
        <v>647.46</v>
      </c>
      <c r="K24" s="30">
        <v>828.46</v>
      </c>
      <c r="L24" s="30">
        <v>765.81</v>
      </c>
      <c r="M24" s="30">
        <v>436.28</v>
      </c>
      <c r="N24" s="30">
        <v>225.09</v>
      </c>
      <c r="O24" s="30">
        <f t="shared" si="4"/>
        <v>8064.179999999999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-85591.7</v>
      </c>
      <c r="C29" s="30">
        <f>+C30+C32+C45+C46+C49-C50</f>
        <v>-83081.79000000001</v>
      </c>
      <c r="D29" s="30">
        <f t="shared" si="6"/>
        <v>-74622.23</v>
      </c>
      <c r="E29" s="30">
        <f t="shared" si="6"/>
        <v>-19849.89</v>
      </c>
      <c r="F29" s="30">
        <f t="shared" si="6"/>
        <v>-61978.95</v>
      </c>
      <c r="G29" s="30">
        <f t="shared" si="6"/>
        <v>-85121.06</v>
      </c>
      <c r="H29" s="30">
        <f t="shared" si="6"/>
        <v>-20772.29</v>
      </c>
      <c r="I29" s="30">
        <f t="shared" si="6"/>
        <v>-88153.27</v>
      </c>
      <c r="J29" s="30">
        <f t="shared" si="6"/>
        <v>-56429.67</v>
      </c>
      <c r="K29" s="30">
        <f t="shared" si="6"/>
        <v>-87599.66</v>
      </c>
      <c r="L29" s="30">
        <f t="shared" si="6"/>
        <v>-65226.44</v>
      </c>
      <c r="M29" s="30">
        <f t="shared" si="6"/>
        <v>-25257.99</v>
      </c>
      <c r="N29" s="30">
        <f t="shared" si="6"/>
        <v>-24451.07</v>
      </c>
      <c r="O29" s="30">
        <f t="shared" si="6"/>
        <v>-778136.0099999999</v>
      </c>
    </row>
    <row r="30" spans="1:15" ht="18.75" customHeight="1">
      <c r="A30" s="26" t="s">
        <v>39</v>
      </c>
      <c r="B30" s="31">
        <f>+B31</f>
        <v>-62255.6</v>
      </c>
      <c r="C30" s="31">
        <f>+C31</f>
        <v>-64090.4</v>
      </c>
      <c r="D30" s="31">
        <f aca="true" t="shared" si="7" ref="D30:O30">+D31</f>
        <v>-46921.6</v>
      </c>
      <c r="E30" s="31">
        <f t="shared" si="7"/>
        <v>-7312.8</v>
      </c>
      <c r="F30" s="31">
        <f t="shared" si="7"/>
        <v>-36405.6</v>
      </c>
      <c r="G30" s="31">
        <f t="shared" si="7"/>
        <v>-50639.6</v>
      </c>
      <c r="H30" s="31">
        <f t="shared" si="7"/>
        <v>-8896.8</v>
      </c>
      <c r="I30" s="31">
        <f t="shared" si="7"/>
        <v>-60412</v>
      </c>
      <c r="J30" s="31">
        <f t="shared" si="7"/>
        <v>-44844.8</v>
      </c>
      <c r="K30" s="31">
        <f t="shared" si="7"/>
        <v>-40994.8</v>
      </c>
      <c r="L30" s="31">
        <f t="shared" si="7"/>
        <v>-31006.8</v>
      </c>
      <c r="M30" s="31">
        <f t="shared" si="7"/>
        <v>-18836.4</v>
      </c>
      <c r="N30" s="31">
        <f t="shared" si="7"/>
        <v>-18202.8</v>
      </c>
      <c r="O30" s="31">
        <f t="shared" si="7"/>
        <v>-490819.99999999994</v>
      </c>
    </row>
    <row r="31" spans="1:26" ht="18.75" customHeight="1">
      <c r="A31" s="27" t="s">
        <v>40</v>
      </c>
      <c r="B31" s="16">
        <f>ROUND((-B9)*$G$3,2)</f>
        <v>-62255.6</v>
      </c>
      <c r="C31" s="16">
        <f aca="true" t="shared" si="8" ref="C31:N31">ROUND((-C9)*$G$3,2)</f>
        <v>-64090.4</v>
      </c>
      <c r="D31" s="16">
        <f t="shared" si="8"/>
        <v>-46921.6</v>
      </c>
      <c r="E31" s="16">
        <f t="shared" si="8"/>
        <v>-7312.8</v>
      </c>
      <c r="F31" s="16">
        <f t="shared" si="8"/>
        <v>-36405.6</v>
      </c>
      <c r="G31" s="16">
        <f t="shared" si="8"/>
        <v>-50639.6</v>
      </c>
      <c r="H31" s="16">
        <f t="shared" si="8"/>
        <v>-8896.8</v>
      </c>
      <c r="I31" s="16">
        <f t="shared" si="8"/>
        <v>-60412</v>
      </c>
      <c r="J31" s="16">
        <f t="shared" si="8"/>
        <v>-44844.8</v>
      </c>
      <c r="K31" s="16">
        <f t="shared" si="8"/>
        <v>-40994.8</v>
      </c>
      <c r="L31" s="16">
        <f t="shared" si="8"/>
        <v>-31006.8</v>
      </c>
      <c r="M31" s="16">
        <f t="shared" si="8"/>
        <v>-18836.4</v>
      </c>
      <c r="N31" s="16">
        <f t="shared" si="8"/>
        <v>-18202.8</v>
      </c>
      <c r="O31" s="32">
        <f aca="true" t="shared" si="9" ref="O31:O50">SUM(B31:N31)</f>
        <v>-490819.99999999994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-23336.100000000002</v>
      </c>
      <c r="C32" s="31">
        <f aca="true" t="shared" si="10" ref="C32:O32">SUM(C33:C43)</f>
        <v>-18991.39</v>
      </c>
      <c r="D32" s="31">
        <f t="shared" si="10"/>
        <v>-24265.09</v>
      </c>
      <c r="E32" s="31">
        <f t="shared" si="10"/>
        <v>-12537.09</v>
      </c>
      <c r="F32" s="31">
        <f t="shared" si="10"/>
        <v>-25573.35</v>
      </c>
      <c r="G32" s="31">
        <f t="shared" si="10"/>
        <v>-34481.46</v>
      </c>
      <c r="H32" s="31">
        <f t="shared" si="10"/>
        <v>-10890.92</v>
      </c>
      <c r="I32" s="31">
        <f t="shared" si="10"/>
        <v>-27741.27</v>
      </c>
      <c r="J32" s="31">
        <f t="shared" si="10"/>
        <v>-11584.869999999999</v>
      </c>
      <c r="K32" s="31">
        <f t="shared" si="10"/>
        <v>-46604.86</v>
      </c>
      <c r="L32" s="31">
        <f t="shared" si="10"/>
        <v>-34219.64</v>
      </c>
      <c r="M32" s="31">
        <f t="shared" si="10"/>
        <v>-6421.59</v>
      </c>
      <c r="N32" s="31">
        <f t="shared" si="10"/>
        <v>-6248.27</v>
      </c>
      <c r="O32" s="31">
        <f t="shared" si="10"/>
        <v>-282895.9</v>
      </c>
    </row>
    <row r="33" spans="1:26" ht="18.75" customHeight="1">
      <c r="A33" s="27" t="s">
        <v>42</v>
      </c>
      <c r="B33" s="33">
        <v>-17955.06</v>
      </c>
      <c r="C33" s="33">
        <v>-14926.58</v>
      </c>
      <c r="D33" s="33">
        <v>-20613.21</v>
      </c>
      <c r="E33" s="33">
        <v>-11478.95</v>
      </c>
      <c r="F33" s="33">
        <v>-21727.91</v>
      </c>
      <c r="G33" s="33">
        <v>-28997.19</v>
      </c>
      <c r="H33" s="33">
        <v>-9845.68</v>
      </c>
      <c r="I33" s="33">
        <v>-23573.22</v>
      </c>
      <c r="J33" s="33">
        <v>-7984.61</v>
      </c>
      <c r="K33" s="33">
        <v>-41998.07</v>
      </c>
      <c r="L33" s="33">
        <v>-29961.26</v>
      </c>
      <c r="M33" s="33">
        <v>-3995.61</v>
      </c>
      <c r="N33" s="33">
        <v>-4996.56</v>
      </c>
      <c r="O33" s="33">
        <f t="shared" si="9"/>
        <v>-238053.91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-5381.04</v>
      </c>
      <c r="C41" s="33">
        <v>-4064.81</v>
      </c>
      <c r="D41" s="33">
        <v>-3651.88</v>
      </c>
      <c r="E41" s="33">
        <v>-1058.14</v>
      </c>
      <c r="F41" s="33">
        <v>-3845.44</v>
      </c>
      <c r="G41" s="33">
        <v>-5484.27</v>
      </c>
      <c r="H41" s="33">
        <v>-1045.24</v>
      </c>
      <c r="I41" s="33">
        <v>-4168.05</v>
      </c>
      <c r="J41" s="33">
        <v>-3600.26</v>
      </c>
      <c r="K41" s="33">
        <v>-4606.79</v>
      </c>
      <c r="L41" s="33">
        <v>-4258.38</v>
      </c>
      <c r="M41" s="33">
        <v>-2425.98</v>
      </c>
      <c r="N41" s="33">
        <v>-1251.71</v>
      </c>
      <c r="O41" s="33">
        <f t="shared" si="9"/>
        <v>-44841.99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-3435.54</v>
      </c>
      <c r="E45" s="35">
        <v>0</v>
      </c>
      <c r="F45" s="35">
        <v>0</v>
      </c>
      <c r="G45" s="35">
        <v>0</v>
      </c>
      <c r="H45" s="35">
        <v>-984.57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-4420.11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980600.02</v>
      </c>
      <c r="C48" s="36">
        <f t="shared" si="11"/>
        <v>702695.7699999999</v>
      </c>
      <c r="D48" s="36">
        <f t="shared" si="11"/>
        <v>639640.5600000002</v>
      </c>
      <c r="E48" s="36">
        <f t="shared" si="11"/>
        <v>186470.84000000003</v>
      </c>
      <c r="F48" s="36">
        <f t="shared" si="11"/>
        <v>686083.1200000002</v>
      </c>
      <c r="G48" s="36">
        <f t="shared" si="11"/>
        <v>985937.48</v>
      </c>
      <c r="H48" s="36">
        <f t="shared" si="11"/>
        <v>183503.15999999997</v>
      </c>
      <c r="I48" s="36">
        <f t="shared" si="11"/>
        <v>733498.7300000002</v>
      </c>
      <c r="J48" s="36">
        <f t="shared" si="11"/>
        <v>644028.84</v>
      </c>
      <c r="K48" s="36">
        <f t="shared" si="11"/>
        <v>815270.75</v>
      </c>
      <c r="L48" s="36">
        <f t="shared" si="11"/>
        <v>773864.4500000002</v>
      </c>
      <c r="M48" s="36">
        <f t="shared" si="11"/>
        <v>456822.46</v>
      </c>
      <c r="N48" s="36">
        <f t="shared" si="11"/>
        <v>223612.00999999998</v>
      </c>
      <c r="O48" s="36">
        <f>SUM(B48:N48)</f>
        <v>8012028.19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980600.01</v>
      </c>
      <c r="C54" s="51">
        <f t="shared" si="12"/>
        <v>702695.77</v>
      </c>
      <c r="D54" s="51">
        <f t="shared" si="12"/>
        <v>639640.56</v>
      </c>
      <c r="E54" s="51">
        <f t="shared" si="12"/>
        <v>186470.83</v>
      </c>
      <c r="F54" s="51">
        <f t="shared" si="12"/>
        <v>686083.12</v>
      </c>
      <c r="G54" s="51">
        <f t="shared" si="12"/>
        <v>985937.48</v>
      </c>
      <c r="H54" s="51">
        <f t="shared" si="12"/>
        <v>183503.16</v>
      </c>
      <c r="I54" s="51">
        <f t="shared" si="12"/>
        <v>733498.72</v>
      </c>
      <c r="J54" s="51">
        <f t="shared" si="12"/>
        <v>644028.83</v>
      </c>
      <c r="K54" s="51">
        <f t="shared" si="12"/>
        <v>815270.75</v>
      </c>
      <c r="L54" s="51">
        <f t="shared" si="12"/>
        <v>773864.45</v>
      </c>
      <c r="M54" s="51">
        <f t="shared" si="12"/>
        <v>456822.46</v>
      </c>
      <c r="N54" s="51">
        <f t="shared" si="12"/>
        <v>223612.01</v>
      </c>
      <c r="O54" s="36">
        <f t="shared" si="12"/>
        <v>8012028.149999999</v>
      </c>
      <c r="Q54"/>
    </row>
    <row r="55" spans="1:18" ht="18.75" customHeight="1">
      <c r="A55" s="26" t="s">
        <v>56</v>
      </c>
      <c r="B55" s="51">
        <v>802547.03</v>
      </c>
      <c r="C55" s="51">
        <v>501195.35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1303742.38</v>
      </c>
      <c r="P55"/>
      <c r="Q55"/>
      <c r="R55" s="43"/>
    </row>
    <row r="56" spans="1:16" ht="18.75" customHeight="1">
      <c r="A56" s="26" t="s">
        <v>57</v>
      </c>
      <c r="B56" s="51">
        <v>178052.98</v>
      </c>
      <c r="C56" s="51">
        <v>201500.42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379553.4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639640.56</v>
      </c>
      <c r="E57" s="52">
        <v>0</v>
      </c>
      <c r="F57" s="52">
        <v>0</v>
      </c>
      <c r="G57" s="52">
        <v>0</v>
      </c>
      <c r="H57" s="51">
        <v>183503.16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823143.7200000001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186470.83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186470.83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686083.12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686083.12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985937.48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985937.48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733498.72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733498.72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644028.83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644028.83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815270.75</v>
      </c>
      <c r="L63" s="31">
        <v>773864.45</v>
      </c>
      <c r="M63" s="52">
        <v>0</v>
      </c>
      <c r="N63" s="52">
        <v>0</v>
      </c>
      <c r="O63" s="36">
        <f t="shared" si="13"/>
        <v>1589135.2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456822.46</v>
      </c>
      <c r="N64" s="52">
        <v>0</v>
      </c>
      <c r="O64" s="36">
        <f t="shared" si="13"/>
        <v>456822.46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223612.01</v>
      </c>
      <c r="O65" s="55">
        <f t="shared" si="13"/>
        <v>223612.01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2022-01-20T19:47:43Z</dcterms:modified>
  <cp:category/>
  <cp:version/>
  <cp:contentType/>
  <cp:contentStatus/>
</cp:coreProperties>
</file>