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<sst xmlns="http://schemas.openxmlformats.org/spreadsheetml/2006/main" count="83" uniqueCount="80">
  <si>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</si>
  <si>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</si>
  <si>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</si>
  <si>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</si>
  <si>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</si>
  <si>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</si>
  <si>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</si>
  <si>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</si>
  <si>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</si>
  <si>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</si>
  <si>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</si>
  <si>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</si>
  <si>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</si>
  <si>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</si>
  <si>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</si>
  <si>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</si>
  <si>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</si>
  <si>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</si>
  <si>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</si>
  <si>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</si>
  <si>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</si>
  <si>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</si>
  <si>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</si>
  <si>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</si>
  <si>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</si>
  <si>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</si>
  <si>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</si>
  <si>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</si>
  <si>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</si>
  <si>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</si>
  <si>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</si>
  <si>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</si>
  <si>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</si>
  <si>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</si>
  <si>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</si>
  <si>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</si>
  <si>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</si>
  <si>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</si>
  <si>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</si>
  <si>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</si>
  <si>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</si>
  <si>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</si>
  <si>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</si>
  <si>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</si>
  <si>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</si>
  <si>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</si>
  <si>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</si>
  <si>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</si>
  <si>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</si>
  <si>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</si>
  <si>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</si>
  <si>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</si>
  <si>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</si>
  <si>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</si>
  <si>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</si>
  <si>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</si>
  <si>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</si>
  <si>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</si>
  <si>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</si>
  <si>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</si>
  <si>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</si>
  <si>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</si>
  <si>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</si>
  <si>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</si>
  <si>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</si>
  <si>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</si>
  <si>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</si>
  <si>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</si>
  <si>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13/01/22 - VENCIMENTO 20/01/22</t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</si>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</sst>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301131</v>
      </c>
      <c r="C7" s="9">
        <f t="shared" si="0"/>
        <v>215946</v>
      </c>
      <c r="D7" s="9">
        <f t="shared" si="0"/>
        <v>224711</v>
      </c>
      <c r="E7" s="9">
        <f t="shared" si="0"/>
        <v>40271</v>
      </c>
      <c r="F7" s="9">
        <f t="shared" si="0"/>
        <v>178238</v>
      </c>
      <c r="G7" s="9">
        <f t="shared" si="0"/>
        <v>278260</v>
      </c>
      <c r="H7" s="9">
        <f t="shared" si="0"/>
        <v>35175</v>
      </c>
      <c r="I7" s="9">
        <f t="shared" si="0"/>
        <v>212815</v>
      </c>
      <c r="J7" s="9">
        <f t="shared" si="0"/>
        <v>182933</v>
      </c>
      <c r="K7" s="9">
        <f t="shared" si="0"/>
        <v>278991</v>
      </c>
      <c r="L7" s="9">
        <f t="shared" si="0"/>
        <v>203358</v>
      </c>
      <c r="M7" s="9">
        <f t="shared" si="0"/>
        <v>97459</v>
      </c>
      <c r="N7" s="9">
        <f t="shared" si="0"/>
        <v>62968</v>
      </c>
      <c r="O7" s="9">
        <f t="shared" si="0"/>
        <v>2312256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13312</v>
      </c>
      <c r="C8" s="11">
        <f t="shared" si="1"/>
        <v>13499</v>
      </c>
      <c r="D8" s="11">
        <f t="shared" si="1"/>
        <v>10035</v>
      </c>
      <c r="E8" s="11">
        <f t="shared" si="1"/>
        <v>1485</v>
      </c>
      <c r="F8" s="11">
        <f t="shared" si="1"/>
        <v>7846</v>
      </c>
      <c r="G8" s="11">
        <f t="shared" si="1"/>
        <v>10785</v>
      </c>
      <c r="H8" s="11">
        <f t="shared" si="1"/>
        <v>1950</v>
      </c>
      <c r="I8" s="11">
        <f t="shared" si="1"/>
        <v>13171</v>
      </c>
      <c r="J8" s="11">
        <f t="shared" si="1"/>
        <v>9583</v>
      </c>
      <c r="K8" s="11">
        <f t="shared" si="1"/>
        <v>8707</v>
      </c>
      <c r="L8" s="11">
        <f t="shared" si="1"/>
        <v>6626</v>
      </c>
      <c r="M8" s="11">
        <f t="shared" si="1"/>
        <v>3974</v>
      </c>
      <c r="N8" s="11">
        <f t="shared" si="1"/>
        <v>3940</v>
      </c>
      <c r="O8" s="11">
        <f t="shared" si="1"/>
        <v>104913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13312</v>
      </c>
      <c r="C9" s="11">
        <v>13499</v>
      </c>
      <c r="D9" s="11">
        <v>10035</v>
      </c>
      <c r="E9" s="11">
        <v>1485</v>
      </c>
      <c r="F9" s="11">
        <v>7846</v>
      </c>
      <c r="G9" s="11">
        <v>10785</v>
      </c>
      <c r="H9" s="11">
        <v>1950</v>
      </c>
      <c r="I9" s="11">
        <v>13168</v>
      </c>
      <c r="J9" s="11">
        <v>9583</v>
      </c>
      <c r="K9" s="11">
        <v>8695</v>
      </c>
      <c r="L9" s="11">
        <v>6626</v>
      </c>
      <c r="M9" s="11">
        <v>3969</v>
      </c>
      <c r="N9" s="11">
        <v>3929</v>
      </c>
      <c r="O9" s="11">
        <f>SUM(B9:N9)</f>
        <v>104882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12</v>
      </c>
      <c r="L10" s="13">
        <v>0</v>
      </c>
      <c r="M10" s="13">
        <v>5</v>
      </c>
      <c r="N10" s="13">
        <v>11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287819</v>
      </c>
      <c r="C11" s="13">
        <v>202447</v>
      </c>
      <c r="D11" s="13">
        <v>214676</v>
      </c>
      <c r="E11" s="13">
        <v>38786</v>
      </c>
      <c r="F11" s="13">
        <v>170392</v>
      </c>
      <c r="G11" s="13">
        <v>267475</v>
      </c>
      <c r="H11" s="13">
        <v>33225</v>
      </c>
      <c r="I11" s="13">
        <v>199644</v>
      </c>
      <c r="J11" s="13">
        <v>173350</v>
      </c>
      <c r="K11" s="13">
        <v>270284</v>
      </c>
      <c r="L11" s="13">
        <v>196732</v>
      </c>
      <c r="M11" s="13">
        <v>93485</v>
      </c>
      <c r="N11" s="13">
        <v>59028</v>
      </c>
      <c r="O11" s="11">
        <f>SUM(B11:N11)</f>
        <v>2207343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1.284382123006056</v>
      </c>
      <c r="C16" s="19">
        <v>1.308588715540643</v>
      </c>
      <c r="D16" s="19">
        <v>1.294809662975137</v>
      </c>
      <c r="E16" s="19">
        <v>1.157437204700791</v>
      </c>
      <c r="F16" s="19">
        <v>1.495608628566964</v>
      </c>
      <c r="G16" s="19">
        <v>1.656564740522313</v>
      </c>
      <c r="H16" s="19">
        <v>1.879776776607604</v>
      </c>
      <c r="I16" s="19">
        <v>1.38049320151206</v>
      </c>
      <c r="J16" s="19">
        <v>1.379052182685665</v>
      </c>
      <c r="K16" s="19">
        <v>1.227382656559161</v>
      </c>
      <c r="L16" s="19">
        <v>1.345913941398413</v>
      </c>
      <c r="M16" s="19">
        <v>1.403275383008307</v>
      </c>
      <c r="N16" s="19">
        <v>1.26689418598248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B19+B20+B21+B22+B23+B24+B25+B26+B27</f>
        <v>1072817.05</v>
      </c>
      <c r="C18" s="24">
        <f aca="true" t="shared" si="2" ref="C18:O18">C19+C20+C21+C22+C23+C24+C25+C26+C27</f>
        <v>789454.67</v>
      </c>
      <c r="D18" s="24">
        <f t="shared" si="2"/>
        <v>707432.3500000001</v>
      </c>
      <c r="E18" s="24">
        <f t="shared" si="2"/>
        <v>197934.71</v>
      </c>
      <c r="F18" s="24">
        <f t="shared" si="2"/>
        <v>752532.8100000002</v>
      </c>
      <c r="G18" s="24">
        <f t="shared" si="2"/>
        <v>1077307.78</v>
      </c>
      <c r="H18" s="24">
        <f t="shared" si="2"/>
        <v>203315.18</v>
      </c>
      <c r="I18" s="24">
        <f t="shared" si="2"/>
        <v>820875.7600000001</v>
      </c>
      <c r="J18" s="24">
        <f t="shared" si="2"/>
        <v>700949.72</v>
      </c>
      <c r="K18" s="24">
        <f t="shared" si="2"/>
        <v>915876.7000000001</v>
      </c>
      <c r="L18" s="24">
        <f t="shared" si="2"/>
        <v>837039.1700000002</v>
      </c>
      <c r="M18" s="24">
        <f t="shared" si="2"/>
        <v>483584.3300000001</v>
      </c>
      <c r="N18" s="24">
        <f t="shared" si="2"/>
        <v>251037.34</v>
      </c>
      <c r="O18" s="24">
        <f t="shared" si="2"/>
        <v>8810157.570000002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71</v>
      </c>
      <c r="B19" s="30">
        <f>ROUND((B13+B14)*B7,2)</f>
        <v>753821.23</v>
      </c>
      <c r="C19" s="30">
        <f aca="true" t="shared" si="3" ref="C19:N19">ROUND((C13+C14)*C7,2)</f>
        <v>558436.36</v>
      </c>
      <c r="D19" s="30">
        <f t="shared" si="3"/>
        <v>509644.55</v>
      </c>
      <c r="E19" s="30">
        <f t="shared" si="3"/>
        <v>156029.99</v>
      </c>
      <c r="F19" s="30">
        <f t="shared" si="3"/>
        <v>468552.05</v>
      </c>
      <c r="G19" s="30">
        <f t="shared" si="3"/>
        <v>601848.55</v>
      </c>
      <c r="H19" s="30">
        <f t="shared" si="3"/>
        <v>102148.2</v>
      </c>
      <c r="I19" s="30">
        <f t="shared" si="3"/>
        <v>546466.36</v>
      </c>
      <c r="J19" s="30">
        <f t="shared" si="3"/>
        <v>472461.06</v>
      </c>
      <c r="K19" s="30">
        <f t="shared" si="3"/>
        <v>681100.73</v>
      </c>
      <c r="L19" s="30">
        <f t="shared" si="3"/>
        <v>565274.23</v>
      </c>
      <c r="M19" s="30">
        <f t="shared" si="3"/>
        <v>312609.49</v>
      </c>
      <c r="N19" s="30">
        <f t="shared" si="3"/>
        <v>182437.19</v>
      </c>
      <c r="O19" s="30">
        <f aca="true" t="shared" si="4" ref="O19:O27">SUM(B19:N19)</f>
        <v>5910829.990000001</v>
      </c>
    </row>
    <row r="20" spans="1:23" ht="18.75" customHeight="1">
      <c r="A20" s="26" t="s">
        <v>34</v>
      </c>
      <c r="B20" s="30">
        <f>IF(B16&lt;&gt;0,ROUND((B16-1)*B19,2),0)</f>
        <v>214373.28</v>
      </c>
      <c r="C20" s="30">
        <f aca="true" t="shared" si="5" ref="C20:N20">IF(C16&lt;&gt;0,ROUND((C16-1)*C19,2),0)</f>
        <v>172327.16</v>
      </c>
      <c r="D20" s="30">
        <f t="shared" si="5"/>
        <v>150248.14</v>
      </c>
      <c r="E20" s="30">
        <f t="shared" si="5"/>
        <v>24564.93</v>
      </c>
      <c r="F20" s="30">
        <f t="shared" si="5"/>
        <v>232218.44</v>
      </c>
      <c r="G20" s="30">
        <f t="shared" si="5"/>
        <v>395152.54</v>
      </c>
      <c r="H20" s="30">
        <f t="shared" si="5"/>
        <v>89867.61</v>
      </c>
      <c r="I20" s="30">
        <f t="shared" si="5"/>
        <v>207926.73</v>
      </c>
      <c r="J20" s="30">
        <f t="shared" si="5"/>
        <v>179087.4</v>
      </c>
      <c r="K20" s="30">
        <f t="shared" si="5"/>
        <v>154870.49</v>
      </c>
      <c r="L20" s="30">
        <f t="shared" si="5"/>
        <v>195536.24</v>
      </c>
      <c r="M20" s="30">
        <f t="shared" si="5"/>
        <v>126067.71</v>
      </c>
      <c r="N20" s="30">
        <f t="shared" si="5"/>
        <v>48691.43</v>
      </c>
      <c r="O20" s="30">
        <f t="shared" si="4"/>
        <v>2190932.1000000006</v>
      </c>
      <c r="W20" s="62"/>
    </row>
    <row r="21" spans="1:15" ht="18.75" customHeight="1">
      <c r="A21" s="26" t="s">
        <v>35</v>
      </c>
      <c r="B21" s="30">
        <v>48430</v>
      </c>
      <c r="C21" s="30">
        <v>34212.09</v>
      </c>
      <c r="D21" s="30">
        <v>21263.79</v>
      </c>
      <c r="E21" s="30">
        <v>8068.88</v>
      </c>
      <c r="F21" s="30">
        <v>25796.68</v>
      </c>
      <c r="G21" s="30">
        <v>41103.2</v>
      </c>
      <c r="H21" s="30">
        <v>4181.92</v>
      </c>
      <c r="I21" s="30">
        <v>28384.18</v>
      </c>
      <c r="J21" s="30">
        <v>27471.85</v>
      </c>
      <c r="K21" s="30">
        <v>41782.86</v>
      </c>
      <c r="L21" s="30">
        <v>38250.68</v>
      </c>
      <c r="M21" s="30">
        <v>17580.59</v>
      </c>
      <c r="N21" s="30">
        <v>10769.44</v>
      </c>
      <c r="O21" s="30">
        <f t="shared" si="4"/>
        <v>347296.16000000003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72</v>
      </c>
      <c r="B24" s="30">
        <v>967.7</v>
      </c>
      <c r="C24" s="30">
        <v>728.68</v>
      </c>
      <c r="D24" s="30">
        <v>645.14</v>
      </c>
      <c r="E24" s="30">
        <v>181.01</v>
      </c>
      <c r="F24" s="30">
        <v>691.55</v>
      </c>
      <c r="G24" s="30">
        <v>988.59</v>
      </c>
      <c r="H24" s="30">
        <v>185.65</v>
      </c>
      <c r="I24" s="30">
        <v>744.92</v>
      </c>
      <c r="J24" s="30">
        <v>645.14</v>
      </c>
      <c r="K24" s="30">
        <v>835.43</v>
      </c>
      <c r="L24" s="30">
        <v>761.17</v>
      </c>
      <c r="M24" s="30">
        <v>433.96</v>
      </c>
      <c r="N24" s="30">
        <v>232.04</v>
      </c>
      <c r="O24" s="30">
        <f t="shared" si="4"/>
        <v>8040.9800000000005</v>
      </c>
    </row>
    <row r="25" spans="1:26" ht="18.75" customHeight="1">
      <c r="A25" s="26" t="s">
        <v>73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75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-63953.840000000004</v>
      </c>
      <c r="C29" s="30">
        <f>+C30+C32+C45+C46+C49-C50</f>
        <v>-63447.509999999995</v>
      </c>
      <c r="D29" s="30">
        <f t="shared" si="6"/>
        <v>-71551.04000000001</v>
      </c>
      <c r="E29" s="30">
        <f t="shared" si="6"/>
        <v>-7540.53</v>
      </c>
      <c r="F29" s="30">
        <f t="shared" si="6"/>
        <v>-60229.869999999995</v>
      </c>
      <c r="G29" s="30">
        <f t="shared" si="6"/>
        <v>-52951.18</v>
      </c>
      <c r="H29" s="30">
        <f t="shared" si="6"/>
        <v>-20389.77</v>
      </c>
      <c r="I29" s="30">
        <f t="shared" si="6"/>
        <v>-85631.37</v>
      </c>
      <c r="J29" s="30">
        <f t="shared" si="6"/>
        <v>-45752.56</v>
      </c>
      <c r="K29" s="30">
        <f t="shared" si="6"/>
        <v>-42903.5</v>
      </c>
      <c r="L29" s="30">
        <f t="shared" si="6"/>
        <v>-33386.97</v>
      </c>
      <c r="M29" s="30">
        <f t="shared" si="6"/>
        <v>-19876.68</v>
      </c>
      <c r="N29" s="30">
        <f t="shared" si="6"/>
        <v>-18578</v>
      </c>
      <c r="O29" s="30">
        <f t="shared" si="6"/>
        <v>-586192.82</v>
      </c>
    </row>
    <row r="30" spans="1:15" ht="18.75" customHeight="1">
      <c r="A30" s="26" t="s">
        <v>39</v>
      </c>
      <c r="B30" s="31">
        <f>+B31</f>
        <v>-58572.8</v>
      </c>
      <c r="C30" s="31">
        <f>+C31</f>
        <v>-59395.6</v>
      </c>
      <c r="D30" s="31">
        <f aca="true" t="shared" si="7" ref="D30:O30">+D31</f>
        <v>-44154</v>
      </c>
      <c r="E30" s="31">
        <f t="shared" si="7"/>
        <v>-6534</v>
      </c>
      <c r="F30" s="31">
        <f t="shared" si="7"/>
        <v>-34522.4</v>
      </c>
      <c r="G30" s="31">
        <f t="shared" si="7"/>
        <v>-47454</v>
      </c>
      <c r="H30" s="31">
        <f t="shared" si="7"/>
        <v>-8580</v>
      </c>
      <c r="I30" s="31">
        <f t="shared" si="7"/>
        <v>-57939.2</v>
      </c>
      <c r="J30" s="31">
        <f t="shared" si="7"/>
        <v>-42165.2</v>
      </c>
      <c r="K30" s="31">
        <f t="shared" si="7"/>
        <v>-38258</v>
      </c>
      <c r="L30" s="31">
        <f t="shared" si="7"/>
        <v>-29154.4</v>
      </c>
      <c r="M30" s="31">
        <f t="shared" si="7"/>
        <v>-17463.6</v>
      </c>
      <c r="N30" s="31">
        <f t="shared" si="7"/>
        <v>-17287.6</v>
      </c>
      <c r="O30" s="31">
        <f t="shared" si="7"/>
        <v>-461480.8</v>
      </c>
    </row>
    <row r="31" spans="1:26" ht="18.75" customHeight="1">
      <c r="A31" s="27" t="s">
        <v>40</v>
      </c>
      <c r="B31" s="16">
        <f>ROUND((-B9)*$G$3,2)</f>
        <v>-58572.8</v>
      </c>
      <c r="C31" s="16">
        <f aca="true" t="shared" si="8" ref="C31:N31">ROUND((-C9)*$G$3,2)</f>
        <v>-59395.6</v>
      </c>
      <c r="D31" s="16">
        <f t="shared" si="8"/>
        <v>-44154</v>
      </c>
      <c r="E31" s="16">
        <f t="shared" si="8"/>
        <v>-6534</v>
      </c>
      <c r="F31" s="16">
        <f t="shared" si="8"/>
        <v>-34522.4</v>
      </c>
      <c r="G31" s="16">
        <f t="shared" si="8"/>
        <v>-47454</v>
      </c>
      <c r="H31" s="16">
        <f t="shared" si="8"/>
        <v>-8580</v>
      </c>
      <c r="I31" s="16">
        <f t="shared" si="8"/>
        <v>-57939.2</v>
      </c>
      <c r="J31" s="16">
        <f t="shared" si="8"/>
        <v>-42165.2</v>
      </c>
      <c r="K31" s="16">
        <f t="shared" si="8"/>
        <v>-38258</v>
      </c>
      <c r="L31" s="16">
        <f t="shared" si="8"/>
        <v>-29154.4</v>
      </c>
      <c r="M31" s="16">
        <f t="shared" si="8"/>
        <v>-17463.6</v>
      </c>
      <c r="N31" s="16">
        <f t="shared" si="8"/>
        <v>-17287.6</v>
      </c>
      <c r="O31" s="32">
        <f aca="true" t="shared" si="9" ref="O31:O50">SUM(B31:N31)</f>
        <v>-461480.8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-5381.04</v>
      </c>
      <c r="C32" s="31">
        <f aca="true" t="shared" si="10" ref="C32:O32">SUM(C33:C43)</f>
        <v>-4051.91</v>
      </c>
      <c r="D32" s="31">
        <f t="shared" si="10"/>
        <v>-23995.66</v>
      </c>
      <c r="E32" s="31">
        <f t="shared" si="10"/>
        <v>-1006.53</v>
      </c>
      <c r="F32" s="31">
        <f t="shared" si="10"/>
        <v>-25707.469999999998</v>
      </c>
      <c r="G32" s="31">
        <f t="shared" si="10"/>
        <v>-5497.18</v>
      </c>
      <c r="H32" s="31">
        <f t="shared" si="10"/>
        <v>-10830</v>
      </c>
      <c r="I32" s="31">
        <f t="shared" si="10"/>
        <v>-27692.17</v>
      </c>
      <c r="J32" s="31">
        <f t="shared" si="10"/>
        <v>-3587.36</v>
      </c>
      <c r="K32" s="31">
        <f t="shared" si="10"/>
        <v>-4645.5</v>
      </c>
      <c r="L32" s="31">
        <f t="shared" si="10"/>
        <v>-4232.57</v>
      </c>
      <c r="M32" s="31">
        <f t="shared" si="10"/>
        <v>-2413.08</v>
      </c>
      <c r="N32" s="31">
        <f t="shared" si="10"/>
        <v>-1290.4</v>
      </c>
      <c r="O32" s="31">
        <f t="shared" si="10"/>
        <v>-120330.87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-20408.3</v>
      </c>
      <c r="E33" s="33">
        <v>0</v>
      </c>
      <c r="F33" s="33">
        <v>-21862.03</v>
      </c>
      <c r="G33" s="33">
        <v>0</v>
      </c>
      <c r="H33" s="33">
        <v>-9797.67</v>
      </c>
      <c r="I33" s="33">
        <v>-23549.93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-75617.93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-5381.04</v>
      </c>
      <c r="C41" s="33">
        <v>-4051.91</v>
      </c>
      <c r="D41" s="33">
        <v>-3587.36</v>
      </c>
      <c r="E41" s="33">
        <v>-1006.53</v>
      </c>
      <c r="F41" s="33">
        <v>-3845.44</v>
      </c>
      <c r="G41" s="33">
        <v>-5497.18</v>
      </c>
      <c r="H41" s="33">
        <v>-1032.33</v>
      </c>
      <c r="I41" s="33">
        <v>-4142.24</v>
      </c>
      <c r="J41" s="33">
        <v>-3587.36</v>
      </c>
      <c r="K41" s="33">
        <v>-4645.5</v>
      </c>
      <c r="L41" s="33">
        <v>-4232.57</v>
      </c>
      <c r="M41" s="33">
        <v>-2413.08</v>
      </c>
      <c r="N41" s="33">
        <v>-1290.4</v>
      </c>
      <c r="O41" s="33">
        <f t="shared" si="9"/>
        <v>-44712.94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-3401.38</v>
      </c>
      <c r="E45" s="35">
        <v>0</v>
      </c>
      <c r="F45" s="35">
        <v>0</v>
      </c>
      <c r="G45" s="35">
        <v>0</v>
      </c>
      <c r="H45" s="35">
        <v>-979.77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-4381.15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1008863.2100000001</v>
      </c>
      <c r="C48" s="36">
        <f t="shared" si="11"/>
        <v>726007.16</v>
      </c>
      <c r="D48" s="36">
        <f t="shared" si="11"/>
        <v>635881.31</v>
      </c>
      <c r="E48" s="36">
        <f t="shared" si="11"/>
        <v>190394.18</v>
      </c>
      <c r="F48" s="36">
        <f t="shared" si="11"/>
        <v>692302.9400000002</v>
      </c>
      <c r="G48" s="36">
        <f t="shared" si="11"/>
        <v>1024356.6</v>
      </c>
      <c r="H48" s="36">
        <f t="shared" si="11"/>
        <v>182925.41</v>
      </c>
      <c r="I48" s="36">
        <f t="shared" si="11"/>
        <v>735244.3900000001</v>
      </c>
      <c r="J48" s="36">
        <f t="shared" si="11"/>
        <v>655197.1599999999</v>
      </c>
      <c r="K48" s="36">
        <f t="shared" si="11"/>
        <v>872973.2000000001</v>
      </c>
      <c r="L48" s="36">
        <f t="shared" si="11"/>
        <v>803652.2000000002</v>
      </c>
      <c r="M48" s="36">
        <f t="shared" si="11"/>
        <v>463707.6500000001</v>
      </c>
      <c r="N48" s="36">
        <f t="shared" si="11"/>
        <v>232459.34</v>
      </c>
      <c r="O48" s="36">
        <f>SUM(B48:N48)</f>
        <v>8223964.750000002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1008863.21</v>
      </c>
      <c r="C54" s="51">
        <f t="shared" si="12"/>
        <v>726007.1499999999</v>
      </c>
      <c r="D54" s="51">
        <f t="shared" si="12"/>
        <v>635881.3</v>
      </c>
      <c r="E54" s="51">
        <f t="shared" si="12"/>
        <v>190394.18</v>
      </c>
      <c r="F54" s="51">
        <f t="shared" si="12"/>
        <v>692302.94</v>
      </c>
      <c r="G54" s="51">
        <f t="shared" si="12"/>
        <v>1024356.6</v>
      </c>
      <c r="H54" s="51">
        <f t="shared" si="12"/>
        <v>182925.41</v>
      </c>
      <c r="I54" s="51">
        <f t="shared" si="12"/>
        <v>735244.39</v>
      </c>
      <c r="J54" s="51">
        <f t="shared" si="12"/>
        <v>655197.16</v>
      </c>
      <c r="K54" s="51">
        <f t="shared" si="12"/>
        <v>872973.2</v>
      </c>
      <c r="L54" s="51">
        <f t="shared" si="12"/>
        <v>803652.2</v>
      </c>
      <c r="M54" s="51">
        <f t="shared" si="12"/>
        <v>463707.65</v>
      </c>
      <c r="N54" s="51">
        <f t="shared" si="12"/>
        <v>232459.33</v>
      </c>
      <c r="O54" s="36">
        <f t="shared" si="12"/>
        <v>8223964.720000001</v>
      </c>
      <c r="Q54"/>
    </row>
    <row r="55" spans="1:18" ht="18.75" customHeight="1">
      <c r="A55" s="26" t="s">
        <v>56</v>
      </c>
      <c r="B55" s="51">
        <v>825389.35</v>
      </c>
      <c r="C55" s="51">
        <v>517618.22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1343007.5699999998</v>
      </c>
      <c r="P55"/>
      <c r="Q55"/>
      <c r="R55" s="43"/>
    </row>
    <row r="56" spans="1:16" ht="18.75" customHeight="1">
      <c r="A56" s="26" t="s">
        <v>57</v>
      </c>
      <c r="B56" s="51">
        <v>183473.86</v>
      </c>
      <c r="C56" s="51">
        <v>208388.93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391862.79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635881.3</v>
      </c>
      <c r="E57" s="52">
        <v>0</v>
      </c>
      <c r="F57" s="52">
        <v>0</v>
      </c>
      <c r="G57" s="52">
        <v>0</v>
      </c>
      <c r="H57" s="51">
        <v>182925.41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818806.7100000001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190394.18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190394.18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692302.94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692302.94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1024356.6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1024356.6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735244.39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735244.39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655197.16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655197.16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872973.2</v>
      </c>
      <c r="L63" s="31">
        <v>803652.2</v>
      </c>
      <c r="M63" s="52">
        <v>0</v>
      </c>
      <c r="N63" s="52">
        <v>0</v>
      </c>
      <c r="O63" s="36">
        <f t="shared" si="13"/>
        <v>1676625.4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463707.65</v>
      </c>
      <c r="N64" s="52">
        <v>0</v>
      </c>
      <c r="O64" s="36">
        <f t="shared" si="13"/>
        <v>463707.65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232459.33</v>
      </c>
      <c r="O65" s="55">
        <f t="shared" si="13"/>
        <v>232459.33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2022-01-19T18:47:33Z</dcterms:modified>
  <cp:category/>
  <cp:version/>
  <cp:contentType/>
  <cp:contentStatus/>
</cp:coreProperties>
</file>