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<sst xmlns="http://schemas.openxmlformats.org/spreadsheetml/2006/main" count="83" uniqueCount="80">
  <si>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</si>
  <si>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</si>
  <si>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</si>
  <si>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</si>
  <si>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</si>
  <si>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</si>
  <si>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</si>
  <si>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</si>
  <si>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</si>
  <si>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</si>
  <si>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</si>
  <si>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</si>
  <si>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</si>
  <si>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</si>
  <si>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</si>
  <si>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</si>
  <si>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</si>
  <si>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</si>
  <si>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</si>
  <si>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</si>
  <si>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</si>
  <si>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</si>
  <si>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</si>
  <si>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</si>
  <si>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</si>
  <si>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</si>
  <si>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</si>
  <si>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</si>
  <si>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</si>
  <si>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</si>
  <si>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</si>
  <si>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</si>
  <si>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</si>
  <si>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</si>
  <si>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</si>
  <si>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</si>
  <si>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</si>
  <si>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</si>
  <si>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</si>
  <si>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</si>
  <si>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</si>
  <si>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</si>
  <si>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</si>
  <si>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</si>
  <si>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</si>
  <si>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</si>
  <si>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</si>
  <si>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</si>
  <si>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</si>
  <si>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</si>
  <si>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</si>
  <si>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</si>
  <si>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</si>
  <si>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</si>
  <si>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</si>
  <si>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</si>
  <si>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</si>
  <si>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</si>
  <si>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</si>
  <si>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</si>
  <si>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</si>
  <si>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</si>
  <si>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</si>
  <si>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</si>
  <si>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</si>
  <si>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</si>
  <si>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</si>
  <si>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</si>
  <si>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11/01/22 - VENCIMENTO 18/01/22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</si>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</sst>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296670</v>
      </c>
      <c r="C7" s="9">
        <f t="shared" si="0"/>
        <v>215592</v>
      </c>
      <c r="D7" s="9">
        <f t="shared" si="0"/>
        <v>227932</v>
      </c>
      <c r="E7" s="9">
        <f t="shared" si="0"/>
        <v>49676</v>
      </c>
      <c r="F7" s="9">
        <f t="shared" si="0"/>
        <v>180758</v>
      </c>
      <c r="G7" s="9">
        <f t="shared" si="0"/>
        <v>278281</v>
      </c>
      <c r="H7" s="9">
        <f t="shared" si="0"/>
        <v>36817</v>
      </c>
      <c r="I7" s="9">
        <f t="shared" si="0"/>
        <v>218871</v>
      </c>
      <c r="J7" s="9">
        <f t="shared" si="0"/>
        <v>177264</v>
      </c>
      <c r="K7" s="9">
        <f t="shared" si="0"/>
        <v>275607</v>
      </c>
      <c r="L7" s="9">
        <f t="shared" si="0"/>
        <v>191509</v>
      </c>
      <c r="M7" s="9">
        <f t="shared" si="0"/>
        <v>95086</v>
      </c>
      <c r="N7" s="9">
        <f t="shared" si="0"/>
        <v>61636</v>
      </c>
      <c r="O7" s="9">
        <f t="shared" si="0"/>
        <v>2305699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13692</v>
      </c>
      <c r="C8" s="11">
        <f t="shared" si="1"/>
        <v>14252</v>
      </c>
      <c r="D8" s="11">
        <f t="shared" si="1"/>
        <v>10560</v>
      </c>
      <c r="E8" s="11">
        <f t="shared" si="1"/>
        <v>2060</v>
      </c>
      <c r="F8" s="11">
        <f t="shared" si="1"/>
        <v>8042</v>
      </c>
      <c r="G8" s="11">
        <f t="shared" si="1"/>
        <v>11343</v>
      </c>
      <c r="H8" s="11">
        <f t="shared" si="1"/>
        <v>2174</v>
      </c>
      <c r="I8" s="11">
        <f t="shared" si="1"/>
        <v>14400</v>
      </c>
      <c r="J8" s="11">
        <f t="shared" si="1"/>
        <v>9694</v>
      </c>
      <c r="K8" s="11">
        <f t="shared" si="1"/>
        <v>9142</v>
      </c>
      <c r="L8" s="11">
        <f t="shared" si="1"/>
        <v>6870</v>
      </c>
      <c r="M8" s="11">
        <f t="shared" si="1"/>
        <v>3934</v>
      </c>
      <c r="N8" s="11">
        <f t="shared" si="1"/>
        <v>3874</v>
      </c>
      <c r="O8" s="11">
        <f t="shared" si="1"/>
        <v>110037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13692</v>
      </c>
      <c r="C9" s="11">
        <v>14252</v>
      </c>
      <c r="D9" s="11">
        <v>10560</v>
      </c>
      <c r="E9" s="11">
        <v>2060</v>
      </c>
      <c r="F9" s="11">
        <v>8042</v>
      </c>
      <c r="G9" s="11">
        <v>11343</v>
      </c>
      <c r="H9" s="11">
        <v>2174</v>
      </c>
      <c r="I9" s="11">
        <v>14395</v>
      </c>
      <c r="J9" s="11">
        <v>9694</v>
      </c>
      <c r="K9" s="11">
        <v>9134</v>
      </c>
      <c r="L9" s="11">
        <v>6870</v>
      </c>
      <c r="M9" s="11">
        <v>3926</v>
      </c>
      <c r="N9" s="11">
        <v>3862</v>
      </c>
      <c r="O9" s="11">
        <f>SUM(B9:N9)</f>
        <v>110004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8</v>
      </c>
      <c r="L10" s="13">
        <v>0</v>
      </c>
      <c r="M10" s="13">
        <v>8</v>
      </c>
      <c r="N10" s="13">
        <v>12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282978</v>
      </c>
      <c r="C11" s="13">
        <v>201340</v>
      </c>
      <c r="D11" s="13">
        <v>217372</v>
      </c>
      <c r="E11" s="13">
        <v>47616</v>
      </c>
      <c r="F11" s="13">
        <v>172716</v>
      </c>
      <c r="G11" s="13">
        <v>266938</v>
      </c>
      <c r="H11" s="13">
        <v>34643</v>
      </c>
      <c r="I11" s="13">
        <v>204471</v>
      </c>
      <c r="J11" s="13">
        <v>167570</v>
      </c>
      <c r="K11" s="13">
        <v>266465</v>
      </c>
      <c r="L11" s="13">
        <v>184639</v>
      </c>
      <c r="M11" s="13">
        <v>91152</v>
      </c>
      <c r="N11" s="13">
        <v>57762</v>
      </c>
      <c r="O11" s="11">
        <f>SUM(B11:N11)</f>
        <v>2195662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0.1145</v>
      </c>
      <c r="C14" s="17">
        <v>0.1183</v>
      </c>
      <c r="D14" s="17">
        <v>0.1038</v>
      </c>
      <c r="E14" s="17">
        <v>0.1773</v>
      </c>
      <c r="F14" s="17">
        <v>0.1203</v>
      </c>
      <c r="G14" s="17">
        <v>0.099</v>
      </c>
      <c r="H14" s="17">
        <v>0.1329</v>
      </c>
      <c r="I14" s="17">
        <v>0.1175</v>
      </c>
      <c r="J14" s="17">
        <v>0.1182</v>
      </c>
      <c r="K14" s="17">
        <v>0.1117</v>
      </c>
      <c r="L14" s="17">
        <v>0.1272</v>
      </c>
      <c r="M14" s="17">
        <v>0.1467</v>
      </c>
      <c r="N14" s="17">
        <v>0.1326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1.298152264160773</v>
      </c>
      <c r="C16" s="19">
        <v>1.307297622083462</v>
      </c>
      <c r="D16" s="19">
        <v>1.258076073176312</v>
      </c>
      <c r="E16" s="19">
        <v>0.976995723209187</v>
      </c>
      <c r="F16" s="19">
        <v>1.481619598741567</v>
      </c>
      <c r="G16" s="19">
        <v>1.656380057332936</v>
      </c>
      <c r="H16" s="19">
        <v>1.825599802470614</v>
      </c>
      <c r="I16" s="19">
        <v>1.350324622715284</v>
      </c>
      <c r="J16" s="19">
        <v>1.408415372124079</v>
      </c>
      <c r="K16" s="19">
        <v>1.233288376470513</v>
      </c>
      <c r="L16" s="19">
        <v>1.40539982097424</v>
      </c>
      <c r="M16" s="19">
        <v>1.43767113702068</v>
      </c>
      <c r="N16" s="19">
        <v>1.289895274776219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1073316.74</v>
      </c>
      <c r="C18" s="24">
        <f aca="true" t="shared" si="2" ref="C18:O18">C19+C20+C21+C22+C23+C24+C25+C26+C27</f>
        <v>791023.27</v>
      </c>
      <c r="D18" s="24">
        <f t="shared" si="2"/>
        <v>700345.2800000001</v>
      </c>
      <c r="E18" s="24">
        <f t="shared" si="2"/>
        <v>206264.77</v>
      </c>
      <c r="F18" s="24">
        <f t="shared" si="2"/>
        <v>759358.67</v>
      </c>
      <c r="G18" s="24">
        <f t="shared" si="2"/>
        <v>1082241.9100000001</v>
      </c>
      <c r="H18" s="24">
        <f t="shared" si="2"/>
        <v>207654.17</v>
      </c>
      <c r="I18" s="24">
        <f t="shared" si="2"/>
        <v>829193.5800000001</v>
      </c>
      <c r="J18" s="24">
        <f t="shared" si="2"/>
        <v>696916.16</v>
      </c>
      <c r="K18" s="24">
        <f t="shared" si="2"/>
        <v>913598.52</v>
      </c>
      <c r="L18" s="24">
        <f t="shared" si="2"/>
        <v>827610.9000000001</v>
      </c>
      <c r="M18" s="24">
        <f t="shared" si="2"/>
        <v>485679.8400000001</v>
      </c>
      <c r="N18" s="24">
        <f t="shared" si="2"/>
        <v>251438.89</v>
      </c>
      <c r="O18" s="24">
        <f t="shared" si="2"/>
        <v>8824642.7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746570.06</v>
      </c>
      <c r="C19" s="30">
        <f aca="true" t="shared" si="3" ref="C19:N19">ROUND((C13+C14)*C7,2)</f>
        <v>560474.52</v>
      </c>
      <c r="D19" s="30">
        <f t="shared" si="3"/>
        <v>519684.96</v>
      </c>
      <c r="E19" s="30">
        <f t="shared" si="3"/>
        <v>193488.02</v>
      </c>
      <c r="F19" s="30">
        <f t="shared" si="3"/>
        <v>477689.17</v>
      </c>
      <c r="G19" s="30">
        <f t="shared" si="3"/>
        <v>605094.21</v>
      </c>
      <c r="H19" s="30">
        <f t="shared" si="3"/>
        <v>107483.55</v>
      </c>
      <c r="I19" s="30">
        <f t="shared" si="3"/>
        <v>564993.6</v>
      </c>
      <c r="J19" s="30">
        <f t="shared" si="3"/>
        <v>460248.25</v>
      </c>
      <c r="K19" s="30">
        <f t="shared" si="3"/>
        <v>676394.7</v>
      </c>
      <c r="L19" s="30">
        <f t="shared" si="3"/>
        <v>535152.75</v>
      </c>
      <c r="M19" s="30">
        <f t="shared" si="3"/>
        <v>306604.81</v>
      </c>
      <c r="N19" s="30">
        <f t="shared" si="3"/>
        <v>179527.18</v>
      </c>
      <c r="O19" s="30">
        <f aca="true" t="shared" si="4" ref="O19:O27">SUM(B19:N19)</f>
        <v>5933405.779999999</v>
      </c>
    </row>
    <row r="20" spans="1:23" ht="18.75" customHeight="1">
      <c r="A20" s="26" t="s">
        <v>34</v>
      </c>
      <c r="B20" s="30">
        <f>IF(B16&lt;&gt;0,ROUND((B16-1)*B19,2),0)</f>
        <v>222591.55</v>
      </c>
      <c r="C20" s="30">
        <f aca="true" t="shared" si="5" ref="C20:N20">IF(C16&lt;&gt;0,ROUND((C16-1)*C19,2),0)</f>
        <v>172232.49</v>
      </c>
      <c r="D20" s="30">
        <f t="shared" si="5"/>
        <v>134118.25</v>
      </c>
      <c r="E20" s="30">
        <f t="shared" si="5"/>
        <v>-4451.05</v>
      </c>
      <c r="F20" s="30">
        <f t="shared" si="5"/>
        <v>230064.47</v>
      </c>
      <c r="G20" s="30">
        <f t="shared" si="5"/>
        <v>397171.77</v>
      </c>
      <c r="H20" s="30">
        <f t="shared" si="5"/>
        <v>88738.4</v>
      </c>
      <c r="I20" s="30">
        <f t="shared" si="5"/>
        <v>197931.17</v>
      </c>
      <c r="J20" s="30">
        <f t="shared" si="5"/>
        <v>187972.46</v>
      </c>
      <c r="K20" s="30">
        <f t="shared" si="5"/>
        <v>157795.02</v>
      </c>
      <c r="L20" s="30">
        <f t="shared" si="5"/>
        <v>216950.83</v>
      </c>
      <c r="M20" s="30">
        <f t="shared" si="5"/>
        <v>134192.08</v>
      </c>
      <c r="N20" s="30">
        <f t="shared" si="5"/>
        <v>52044.08</v>
      </c>
      <c r="O20" s="30">
        <f t="shared" si="4"/>
        <v>2187351.52</v>
      </c>
      <c r="W20" s="62"/>
    </row>
    <row r="21" spans="1:15" ht="18.75" customHeight="1">
      <c r="A21" s="26" t="s">
        <v>35</v>
      </c>
      <c r="B21" s="30">
        <v>47962.59</v>
      </c>
      <c r="C21" s="30">
        <v>33837.2</v>
      </c>
      <c r="D21" s="30">
        <v>20273.17</v>
      </c>
      <c r="E21" s="30">
        <v>7949.93</v>
      </c>
      <c r="F21" s="30">
        <v>25634.75</v>
      </c>
      <c r="G21" s="30">
        <v>40770.12</v>
      </c>
      <c r="H21" s="30">
        <v>4310.13</v>
      </c>
      <c r="I21" s="30">
        <v>28163.36</v>
      </c>
      <c r="J21" s="30">
        <v>26773.01</v>
      </c>
      <c r="K21" s="30">
        <v>41290.82</v>
      </c>
      <c r="L21" s="30">
        <v>37540.91</v>
      </c>
      <c r="M21" s="30">
        <v>17554.09</v>
      </c>
      <c r="N21" s="30">
        <v>10728.32</v>
      </c>
      <c r="O21" s="30">
        <f t="shared" si="4"/>
        <v>342788.4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967.7</v>
      </c>
      <c r="C24" s="30">
        <v>728.68</v>
      </c>
      <c r="D24" s="30">
        <v>638.17</v>
      </c>
      <c r="E24" s="30">
        <v>187.97</v>
      </c>
      <c r="F24" s="30">
        <v>696.19</v>
      </c>
      <c r="G24" s="30">
        <v>990.91</v>
      </c>
      <c r="H24" s="30">
        <v>190.29</v>
      </c>
      <c r="I24" s="30">
        <v>751.88</v>
      </c>
      <c r="J24" s="30">
        <v>638.17</v>
      </c>
      <c r="K24" s="30">
        <v>830.79</v>
      </c>
      <c r="L24" s="30">
        <v>749.56</v>
      </c>
      <c r="M24" s="30">
        <v>436.28</v>
      </c>
      <c r="N24" s="30">
        <v>232.07</v>
      </c>
      <c r="O24" s="30">
        <f t="shared" si="4"/>
        <v>8038.659999999999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-65625.84</v>
      </c>
      <c r="C29" s="30">
        <f>+C30+C32+C45+C46+C49-C50</f>
        <v>-66760.71</v>
      </c>
      <c r="D29" s="30">
        <f t="shared" si="6"/>
        <v>-73574.29</v>
      </c>
      <c r="E29" s="30">
        <f t="shared" si="6"/>
        <v>-10109.24</v>
      </c>
      <c r="F29" s="30">
        <f t="shared" si="6"/>
        <v>-61322.850000000006</v>
      </c>
      <c r="G29" s="30">
        <f t="shared" si="6"/>
        <v>-55419.28</v>
      </c>
      <c r="H29" s="30">
        <f t="shared" si="6"/>
        <v>-21639.82</v>
      </c>
      <c r="I29" s="30">
        <f t="shared" si="6"/>
        <v>-91318.42</v>
      </c>
      <c r="J29" s="30">
        <f t="shared" si="6"/>
        <v>-46202.25</v>
      </c>
      <c r="K29" s="30">
        <f t="shared" si="6"/>
        <v>-44809.29</v>
      </c>
      <c r="L29" s="30">
        <f t="shared" si="6"/>
        <v>-34396.05</v>
      </c>
      <c r="M29" s="30">
        <f t="shared" si="6"/>
        <v>-19700.38</v>
      </c>
      <c r="N29" s="30">
        <f t="shared" si="6"/>
        <v>-18283.2</v>
      </c>
      <c r="O29" s="30">
        <f t="shared" si="6"/>
        <v>-609161.62</v>
      </c>
    </row>
    <row r="30" spans="1:15" ht="18.75" customHeight="1">
      <c r="A30" s="26" t="s">
        <v>39</v>
      </c>
      <c r="B30" s="31">
        <f>+B31</f>
        <v>-60244.8</v>
      </c>
      <c r="C30" s="31">
        <f>+C31</f>
        <v>-62708.8</v>
      </c>
      <c r="D30" s="31">
        <f aca="true" t="shared" si="7" ref="D30:O30">+D31</f>
        <v>-46464</v>
      </c>
      <c r="E30" s="31">
        <f t="shared" si="7"/>
        <v>-9064</v>
      </c>
      <c r="F30" s="31">
        <f t="shared" si="7"/>
        <v>-35384.8</v>
      </c>
      <c r="G30" s="31">
        <f t="shared" si="7"/>
        <v>-49909.2</v>
      </c>
      <c r="H30" s="31">
        <f t="shared" si="7"/>
        <v>-9565.6</v>
      </c>
      <c r="I30" s="31">
        <f t="shared" si="7"/>
        <v>-63338</v>
      </c>
      <c r="J30" s="31">
        <f t="shared" si="7"/>
        <v>-42653.6</v>
      </c>
      <c r="K30" s="31">
        <f t="shared" si="7"/>
        <v>-40189.6</v>
      </c>
      <c r="L30" s="31">
        <f t="shared" si="7"/>
        <v>-30228</v>
      </c>
      <c r="M30" s="31">
        <f t="shared" si="7"/>
        <v>-17274.4</v>
      </c>
      <c r="N30" s="31">
        <f t="shared" si="7"/>
        <v>-16992.8</v>
      </c>
      <c r="O30" s="31">
        <f t="shared" si="7"/>
        <v>-484017.6</v>
      </c>
    </row>
    <row r="31" spans="1:26" ht="18.75" customHeight="1">
      <c r="A31" s="27" t="s">
        <v>40</v>
      </c>
      <c r="B31" s="16">
        <f>ROUND((-B9)*$G$3,2)</f>
        <v>-60244.8</v>
      </c>
      <c r="C31" s="16">
        <f aca="true" t="shared" si="8" ref="C31:N31">ROUND((-C9)*$G$3,2)</f>
        <v>-62708.8</v>
      </c>
      <c r="D31" s="16">
        <f t="shared" si="8"/>
        <v>-46464</v>
      </c>
      <c r="E31" s="16">
        <f t="shared" si="8"/>
        <v>-9064</v>
      </c>
      <c r="F31" s="16">
        <f t="shared" si="8"/>
        <v>-35384.8</v>
      </c>
      <c r="G31" s="16">
        <f t="shared" si="8"/>
        <v>-49909.2</v>
      </c>
      <c r="H31" s="16">
        <f t="shared" si="8"/>
        <v>-9565.6</v>
      </c>
      <c r="I31" s="16">
        <f t="shared" si="8"/>
        <v>-63338</v>
      </c>
      <c r="J31" s="16">
        <f t="shared" si="8"/>
        <v>-42653.6</v>
      </c>
      <c r="K31" s="16">
        <f t="shared" si="8"/>
        <v>-40189.6</v>
      </c>
      <c r="L31" s="16">
        <f t="shared" si="8"/>
        <v>-30228</v>
      </c>
      <c r="M31" s="16">
        <f t="shared" si="8"/>
        <v>-17274.4</v>
      </c>
      <c r="N31" s="16">
        <f t="shared" si="8"/>
        <v>-16992.8</v>
      </c>
      <c r="O31" s="32">
        <f aca="true" t="shared" si="9" ref="O31:O50">SUM(B31:N31)</f>
        <v>-484017.6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-5381.04</v>
      </c>
      <c r="C32" s="31">
        <f aca="true" t="shared" si="10" ref="C32:O32">SUM(C33:C43)</f>
        <v>-4051.91</v>
      </c>
      <c r="D32" s="31">
        <f t="shared" si="10"/>
        <v>-23744.34</v>
      </c>
      <c r="E32" s="31">
        <f t="shared" si="10"/>
        <v>-1045.24</v>
      </c>
      <c r="F32" s="31">
        <f t="shared" si="10"/>
        <v>-25938.05</v>
      </c>
      <c r="G32" s="31">
        <f t="shared" si="10"/>
        <v>-5510.08</v>
      </c>
      <c r="H32" s="31">
        <f t="shared" si="10"/>
        <v>-11072.76</v>
      </c>
      <c r="I32" s="31">
        <f t="shared" si="10"/>
        <v>-27980.420000000002</v>
      </c>
      <c r="J32" s="31">
        <f t="shared" si="10"/>
        <v>-3548.65</v>
      </c>
      <c r="K32" s="31">
        <f t="shared" si="10"/>
        <v>-4619.69</v>
      </c>
      <c r="L32" s="31">
        <f t="shared" si="10"/>
        <v>-4168.05</v>
      </c>
      <c r="M32" s="31">
        <f t="shared" si="10"/>
        <v>-2425.98</v>
      </c>
      <c r="N32" s="31">
        <f t="shared" si="10"/>
        <v>-1290.4</v>
      </c>
      <c r="O32" s="31">
        <f t="shared" si="10"/>
        <v>-120776.61000000002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-20195.69</v>
      </c>
      <c r="E33" s="33">
        <v>0</v>
      </c>
      <c r="F33" s="33">
        <v>-22066.8</v>
      </c>
      <c r="G33" s="33">
        <v>0</v>
      </c>
      <c r="H33" s="33">
        <v>-10014.62</v>
      </c>
      <c r="I33" s="33">
        <v>-23799.47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-76076.58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-5381.04</v>
      </c>
      <c r="C41" s="33">
        <v>-4051.91</v>
      </c>
      <c r="D41" s="33">
        <v>-3548.65</v>
      </c>
      <c r="E41" s="33">
        <v>-1045.24</v>
      </c>
      <c r="F41" s="33">
        <v>-3871.25</v>
      </c>
      <c r="G41" s="33">
        <v>-5510.08</v>
      </c>
      <c r="H41" s="33">
        <v>-1058.14</v>
      </c>
      <c r="I41" s="33">
        <v>-4180.95</v>
      </c>
      <c r="J41" s="33">
        <v>-3548.65</v>
      </c>
      <c r="K41" s="33">
        <v>-4619.69</v>
      </c>
      <c r="L41" s="33">
        <v>-4168.05</v>
      </c>
      <c r="M41" s="33">
        <v>-2425.98</v>
      </c>
      <c r="N41" s="33">
        <v>-1290.4</v>
      </c>
      <c r="O41" s="33">
        <f t="shared" si="9"/>
        <v>-44700.030000000006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-3365.95</v>
      </c>
      <c r="E45" s="35">
        <v>0</v>
      </c>
      <c r="F45" s="35">
        <v>0</v>
      </c>
      <c r="G45" s="35">
        <v>0</v>
      </c>
      <c r="H45" s="35">
        <v>-1001.46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-4367.41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1007690.9</v>
      </c>
      <c r="C48" s="36">
        <f t="shared" si="11"/>
        <v>724262.56</v>
      </c>
      <c r="D48" s="36">
        <f t="shared" si="11"/>
        <v>626770.9900000001</v>
      </c>
      <c r="E48" s="36">
        <f t="shared" si="11"/>
        <v>196155.53</v>
      </c>
      <c r="F48" s="36">
        <f t="shared" si="11"/>
        <v>698035.8200000001</v>
      </c>
      <c r="G48" s="36">
        <f t="shared" si="11"/>
        <v>1026822.6300000001</v>
      </c>
      <c r="H48" s="36">
        <f t="shared" si="11"/>
        <v>186014.35</v>
      </c>
      <c r="I48" s="36">
        <f t="shared" si="11"/>
        <v>737875.16</v>
      </c>
      <c r="J48" s="36">
        <f t="shared" si="11"/>
        <v>650713.91</v>
      </c>
      <c r="K48" s="36">
        <f t="shared" si="11"/>
        <v>868789.23</v>
      </c>
      <c r="L48" s="36">
        <f t="shared" si="11"/>
        <v>793214.8500000001</v>
      </c>
      <c r="M48" s="36">
        <f t="shared" si="11"/>
        <v>465979.4600000001</v>
      </c>
      <c r="N48" s="36">
        <f t="shared" si="11"/>
        <v>233155.69</v>
      </c>
      <c r="O48" s="36">
        <f>SUM(B48:N48)</f>
        <v>8215481.08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1007690.89</v>
      </c>
      <c r="C54" s="51">
        <f t="shared" si="12"/>
        <v>724262.57</v>
      </c>
      <c r="D54" s="51">
        <f t="shared" si="12"/>
        <v>626770.99</v>
      </c>
      <c r="E54" s="51">
        <f t="shared" si="12"/>
        <v>196155.52</v>
      </c>
      <c r="F54" s="51">
        <f t="shared" si="12"/>
        <v>698035.82</v>
      </c>
      <c r="G54" s="51">
        <f t="shared" si="12"/>
        <v>1026822.63</v>
      </c>
      <c r="H54" s="51">
        <f t="shared" si="12"/>
        <v>186014.35</v>
      </c>
      <c r="I54" s="51">
        <f t="shared" si="12"/>
        <v>737875.16</v>
      </c>
      <c r="J54" s="51">
        <f t="shared" si="12"/>
        <v>650713.91</v>
      </c>
      <c r="K54" s="51">
        <f t="shared" si="12"/>
        <v>868789.22</v>
      </c>
      <c r="L54" s="51">
        <f t="shared" si="12"/>
        <v>793214.85</v>
      </c>
      <c r="M54" s="51">
        <f t="shared" si="12"/>
        <v>465979.45</v>
      </c>
      <c r="N54" s="51">
        <f t="shared" si="12"/>
        <v>233155.69</v>
      </c>
      <c r="O54" s="36">
        <f t="shared" si="12"/>
        <v>8215481.050000001</v>
      </c>
      <c r="Q54"/>
    </row>
    <row r="55" spans="1:18" ht="18.75" customHeight="1">
      <c r="A55" s="26" t="s">
        <v>56</v>
      </c>
      <c r="B55" s="51">
        <v>824441.88</v>
      </c>
      <c r="C55" s="51">
        <v>516389.16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1340831.04</v>
      </c>
      <c r="P55"/>
      <c r="Q55"/>
      <c r="R55" s="43"/>
    </row>
    <row r="56" spans="1:16" ht="18.75" customHeight="1">
      <c r="A56" s="26" t="s">
        <v>57</v>
      </c>
      <c r="B56" s="51">
        <v>183249.01</v>
      </c>
      <c r="C56" s="51">
        <v>207873.41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391122.42000000004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626770.99</v>
      </c>
      <c r="E57" s="52">
        <v>0</v>
      </c>
      <c r="F57" s="52">
        <v>0</v>
      </c>
      <c r="G57" s="52">
        <v>0</v>
      </c>
      <c r="H57" s="51">
        <v>186014.35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812785.34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196155.52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196155.52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698035.82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698035.82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1026822.63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1026822.63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737875.16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737875.16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650713.91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650713.91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868789.22</v>
      </c>
      <c r="L63" s="31">
        <v>793214.85</v>
      </c>
      <c r="M63" s="52">
        <v>0</v>
      </c>
      <c r="N63" s="52">
        <v>0</v>
      </c>
      <c r="O63" s="36">
        <f t="shared" si="13"/>
        <v>1662004.0699999998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465979.45</v>
      </c>
      <c r="N64" s="52">
        <v>0</v>
      </c>
      <c r="O64" s="36">
        <f t="shared" si="13"/>
        <v>465979.45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233155.69</v>
      </c>
      <c r="O65" s="55">
        <f t="shared" si="13"/>
        <v>233155.69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2022-01-17T16:20:00Z</dcterms:modified>
  <cp:category/>
  <cp:version/>
  <cp:contentType/>
  <cp:contentStatus/>
</cp:coreProperties>
</file>