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<sst xmlns="http://schemas.openxmlformats.org/spreadsheetml/2006/main" count="83" uniqueCount="80">
  <si>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</si>
  <si>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</si>
  <si>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</si>
  <si>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</si>
  <si>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</si>
  <si>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</si>
  <si>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</si>
  <si>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</si>
  <si>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</si>
  <si>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</si>
  <si>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</si>
  <si>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</si>
  <si>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</si>
  <si>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</si>
  <si>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</si>
  <si>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</si>
  <si>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</si>
  <si>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</si>
  <si>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</si>
  <si>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</si>
  <si>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</si>
  <si>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</si>
  <si>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</si>
  <si>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</si>
  <si>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</si>
  <si>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</si>
  <si>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</si>
  <si>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</si>
  <si>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</si>
  <si>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</si>
  <si>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</si>
  <si>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</si>
  <si>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</si>
  <si>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</si>
  <si>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</si>
  <si>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</si>
  <si>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</si>
  <si>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</si>
  <si>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</si>
  <si>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</si>
  <si>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</si>
  <si>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</si>
  <si>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</si>
  <si>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</si>
  <si>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</si>
  <si>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</si>
  <si>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</si>
  <si>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</si>
  <si>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</si>
  <si>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</si>
  <si>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</si>
  <si>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</si>
  <si>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</si>
  <si>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</si>
  <si>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</si>
  <si>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</si>
  <si>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</si>
  <si>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</si>
  <si>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</si>
  <si>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</si>
  <si>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</si>
  <si>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</si>
  <si>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</si>
  <si>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</si>
  <si>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</si>
  <si>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</si>
  <si>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</si>
  <si>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</si>
  <si>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07/01/22 - VENCIMENTO 14/01/22</t>
  </si>
  <si>
    <t>2.1 Tarifa de Remuneração por Passageiro Transportado Gatilho Diesel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</si>
  <si>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</si>
  <si>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</si>
  <si>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</si>
  <si>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</si>
  <si>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</si>
  <si>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</si>
  <si>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</si>
  <si>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</si>
  <si>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</si>
  <si>
    <t>4. Remuneração Bruta do Operador (4.1 + 4.2 + 4.3 + 4.4 + 4.5 + 4.6 + 4.7 + 4.8+ 4.9)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</si>
</sst>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305811</v>
      </c>
      <c r="C7" s="9">
        <f t="shared" si="0"/>
        <v>217217</v>
      </c>
      <c r="D7" s="9">
        <f t="shared" si="0"/>
        <v>228415</v>
      </c>
      <c r="E7" s="9">
        <f t="shared" si="0"/>
        <v>48780</v>
      </c>
      <c r="F7" s="9">
        <f t="shared" si="0"/>
        <v>178534</v>
      </c>
      <c r="G7" s="9">
        <f t="shared" si="0"/>
        <v>279378</v>
      </c>
      <c r="H7" s="9">
        <f t="shared" si="0"/>
        <v>35852</v>
      </c>
      <c r="I7" s="9">
        <f t="shared" si="0"/>
        <v>217889</v>
      </c>
      <c r="J7" s="9">
        <f t="shared" si="0"/>
        <v>186309</v>
      </c>
      <c r="K7" s="9">
        <f t="shared" si="0"/>
        <v>279109</v>
      </c>
      <c r="L7" s="9">
        <f t="shared" si="0"/>
        <v>203768</v>
      </c>
      <c r="M7" s="9">
        <f t="shared" si="0"/>
        <v>97703</v>
      </c>
      <c r="N7" s="9">
        <f t="shared" si="0"/>
        <v>62797</v>
      </c>
      <c r="O7" s="9">
        <f t="shared" si="0"/>
        <v>2341562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15246</v>
      </c>
      <c r="C8" s="11">
        <f t="shared" si="1"/>
        <v>14801</v>
      </c>
      <c r="D8" s="11">
        <f t="shared" si="1"/>
        <v>11801</v>
      </c>
      <c r="E8" s="11">
        <f t="shared" si="1"/>
        <v>2282</v>
      </c>
      <c r="F8" s="11">
        <f t="shared" si="1"/>
        <v>8644</v>
      </c>
      <c r="G8" s="11">
        <f t="shared" si="1"/>
        <v>12311</v>
      </c>
      <c r="H8" s="11">
        <f t="shared" si="1"/>
        <v>2316</v>
      </c>
      <c r="I8" s="11">
        <f t="shared" si="1"/>
        <v>14947</v>
      </c>
      <c r="J8" s="11">
        <f t="shared" si="1"/>
        <v>10967</v>
      </c>
      <c r="K8" s="11">
        <f t="shared" si="1"/>
        <v>10013</v>
      </c>
      <c r="L8" s="11">
        <f t="shared" si="1"/>
        <v>7962</v>
      </c>
      <c r="M8" s="11">
        <f t="shared" si="1"/>
        <v>4385</v>
      </c>
      <c r="N8" s="11">
        <f t="shared" si="1"/>
        <v>4379</v>
      </c>
      <c r="O8" s="11">
        <f t="shared" si="1"/>
        <v>120054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15246</v>
      </c>
      <c r="C9" s="11">
        <v>14801</v>
      </c>
      <c r="D9" s="11">
        <v>11801</v>
      </c>
      <c r="E9" s="11">
        <v>2282</v>
      </c>
      <c r="F9" s="11">
        <v>8644</v>
      </c>
      <c r="G9" s="11">
        <v>12311</v>
      </c>
      <c r="H9" s="11">
        <v>2316</v>
      </c>
      <c r="I9" s="11">
        <v>14938</v>
      </c>
      <c r="J9" s="11">
        <v>10967</v>
      </c>
      <c r="K9" s="11">
        <v>9995</v>
      </c>
      <c r="L9" s="11">
        <v>7962</v>
      </c>
      <c r="M9" s="11">
        <v>4375</v>
      </c>
      <c r="N9" s="11">
        <v>4366</v>
      </c>
      <c r="O9" s="11">
        <f>SUM(B9:N9)</f>
        <v>120004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9</v>
      </c>
      <c r="J10" s="13">
        <v>0</v>
      </c>
      <c r="K10" s="13">
        <v>18</v>
      </c>
      <c r="L10" s="13">
        <v>0</v>
      </c>
      <c r="M10" s="13">
        <v>10</v>
      </c>
      <c r="N10" s="13">
        <v>13</v>
      </c>
      <c r="O10" s="11">
        <f>SUM(B10:N10)</f>
        <v>50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290565</v>
      </c>
      <c r="C11" s="13">
        <v>202416</v>
      </c>
      <c r="D11" s="13">
        <v>216614</v>
      </c>
      <c r="E11" s="13">
        <v>46498</v>
      </c>
      <c r="F11" s="13">
        <v>169890</v>
      </c>
      <c r="G11" s="13">
        <v>267067</v>
      </c>
      <c r="H11" s="13">
        <v>33536</v>
      </c>
      <c r="I11" s="13">
        <v>202942</v>
      </c>
      <c r="J11" s="13">
        <v>175342</v>
      </c>
      <c r="K11" s="13">
        <v>269096</v>
      </c>
      <c r="L11" s="13">
        <v>195806</v>
      </c>
      <c r="M11" s="13">
        <v>93318</v>
      </c>
      <c r="N11" s="13">
        <v>58418</v>
      </c>
      <c r="O11" s="11">
        <f>SUM(B11:N11)</f>
        <v>2221508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0.1145</v>
      </c>
      <c r="C14" s="17">
        <v>0.1183</v>
      </c>
      <c r="D14" s="17">
        <v>0.1038</v>
      </c>
      <c r="E14" s="17">
        <v>0.1773</v>
      </c>
      <c r="F14" s="17">
        <v>0.1203</v>
      </c>
      <c r="G14" s="17">
        <v>0.099</v>
      </c>
      <c r="H14" s="17">
        <v>0.1329</v>
      </c>
      <c r="I14" s="17">
        <v>0.1175</v>
      </c>
      <c r="J14" s="17">
        <v>0.1182</v>
      </c>
      <c r="K14" s="17">
        <v>0.1117</v>
      </c>
      <c r="L14" s="17">
        <v>0.1272</v>
      </c>
      <c r="M14" s="17">
        <v>0.1467</v>
      </c>
      <c r="N14" s="17">
        <v>0.1326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1.268204640878645</v>
      </c>
      <c r="C16" s="19">
        <v>1.310867442861106</v>
      </c>
      <c r="D16" s="19">
        <v>1.271424834186503</v>
      </c>
      <c r="E16" s="19">
        <v>0.967050581252128</v>
      </c>
      <c r="F16" s="19">
        <v>1.486442776320573</v>
      </c>
      <c r="G16" s="19">
        <v>1.645167942742676</v>
      </c>
      <c r="H16" s="19">
        <v>1.867093774659344</v>
      </c>
      <c r="I16" s="19">
        <v>1.343849086872003</v>
      </c>
      <c r="J16" s="19">
        <v>1.375305174858214</v>
      </c>
      <c r="K16" s="19">
        <v>1.220910415760331</v>
      </c>
      <c r="L16" s="19">
        <v>1.35799835706963</v>
      </c>
      <c r="M16" s="19">
        <v>1.379994121966424</v>
      </c>
      <c r="N16" s="19">
        <v>1.278371792320468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79</v>
      </c>
      <c r="B18" s="24">
        <f>B19+B20+B21+B22+B23+B24+B25+B26+B27</f>
        <v>1080624.4200000002</v>
      </c>
      <c r="C18" s="24">
        <f aca="true" t="shared" si="2" ref="C18:O18">C19+C20+C21+C22+C23+C24+C25+C26+C27</f>
        <v>799026.4500000001</v>
      </c>
      <c r="D18" s="24">
        <f t="shared" si="2"/>
        <v>709139.54</v>
      </c>
      <c r="E18" s="24">
        <f t="shared" si="2"/>
        <v>200889.01</v>
      </c>
      <c r="F18" s="24">
        <f t="shared" si="2"/>
        <v>752574.8800000001</v>
      </c>
      <c r="G18" s="24">
        <f t="shared" si="2"/>
        <v>1079439.5000000002</v>
      </c>
      <c r="H18" s="24">
        <f t="shared" si="2"/>
        <v>206725.97</v>
      </c>
      <c r="I18" s="24">
        <f t="shared" si="2"/>
        <v>822362.0500000002</v>
      </c>
      <c r="J18" s="24">
        <f t="shared" si="2"/>
        <v>714837.7200000001</v>
      </c>
      <c r="K18" s="24">
        <f t="shared" si="2"/>
        <v>915382.2800000001</v>
      </c>
      <c r="L18" s="24">
        <f t="shared" si="2"/>
        <v>850413.8400000001</v>
      </c>
      <c r="M18" s="24">
        <f t="shared" si="2"/>
        <v>479463.98000000004</v>
      </c>
      <c r="N18" s="24">
        <f t="shared" si="2"/>
        <v>253690.66</v>
      </c>
      <c r="O18" s="24">
        <f t="shared" si="2"/>
        <v>8864570.300000003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70</v>
      </c>
      <c r="B19" s="30">
        <f>ROUND((B13+B14)*B7,2)</f>
        <v>769573.38</v>
      </c>
      <c r="C19" s="30">
        <f aca="true" t="shared" si="3" ref="C19:N19">ROUND((C13+C14)*C7,2)</f>
        <v>564699.03</v>
      </c>
      <c r="D19" s="30">
        <f t="shared" si="3"/>
        <v>520786.2</v>
      </c>
      <c r="E19" s="30">
        <f t="shared" si="3"/>
        <v>189998.1</v>
      </c>
      <c r="F19" s="30">
        <f t="shared" si="3"/>
        <v>471811.8</v>
      </c>
      <c r="G19" s="30">
        <f t="shared" si="3"/>
        <v>607479.52</v>
      </c>
      <c r="H19" s="30">
        <f t="shared" si="3"/>
        <v>104666.33</v>
      </c>
      <c r="I19" s="30">
        <f t="shared" si="3"/>
        <v>562458.66</v>
      </c>
      <c r="J19" s="30">
        <f t="shared" si="3"/>
        <v>483732.69</v>
      </c>
      <c r="K19" s="30">
        <f t="shared" si="3"/>
        <v>684989.31</v>
      </c>
      <c r="L19" s="30">
        <f t="shared" si="3"/>
        <v>569409.3</v>
      </c>
      <c r="M19" s="30">
        <f t="shared" si="3"/>
        <v>315043.32</v>
      </c>
      <c r="N19" s="30">
        <f t="shared" si="3"/>
        <v>182908.82</v>
      </c>
      <c r="O19" s="30">
        <f aca="true" t="shared" si="4" ref="O19:O27">SUM(B19:N19)</f>
        <v>6027556.460000002</v>
      </c>
    </row>
    <row r="20" spans="1:23" ht="18.75" customHeight="1">
      <c r="A20" s="26" t="s">
        <v>34</v>
      </c>
      <c r="B20" s="30">
        <f>IF(B16&lt;&gt;0,ROUND((B16-1)*B19,2),0)</f>
        <v>206403.15</v>
      </c>
      <c r="C20" s="30">
        <f aca="true" t="shared" si="5" ref="C20:N20">IF(C16&lt;&gt;0,ROUND((C16-1)*C19,2),0)</f>
        <v>175546.54</v>
      </c>
      <c r="D20" s="30">
        <f t="shared" si="5"/>
        <v>141354.31</v>
      </c>
      <c r="E20" s="30">
        <f t="shared" si="5"/>
        <v>-6260.33</v>
      </c>
      <c r="F20" s="30">
        <f t="shared" si="5"/>
        <v>229509.44</v>
      </c>
      <c r="G20" s="30">
        <f t="shared" si="5"/>
        <v>391926.31</v>
      </c>
      <c r="H20" s="30">
        <f t="shared" si="5"/>
        <v>90755.52</v>
      </c>
      <c r="I20" s="30">
        <f t="shared" si="5"/>
        <v>193400.9</v>
      </c>
      <c r="J20" s="30">
        <f t="shared" si="5"/>
        <v>181547.38</v>
      </c>
      <c r="K20" s="30">
        <f t="shared" si="5"/>
        <v>151321.27</v>
      </c>
      <c r="L20" s="30">
        <f t="shared" si="5"/>
        <v>203847.59</v>
      </c>
      <c r="M20" s="30">
        <f t="shared" si="5"/>
        <v>119714.61</v>
      </c>
      <c r="N20" s="30">
        <f t="shared" si="5"/>
        <v>50916.66</v>
      </c>
      <c r="O20" s="30">
        <f t="shared" si="4"/>
        <v>2129983.35</v>
      </c>
      <c r="W20" s="62"/>
    </row>
    <row r="21" spans="1:15" ht="18.75" customHeight="1">
      <c r="A21" s="26" t="s">
        <v>35</v>
      </c>
      <c r="B21" s="30">
        <v>48448.39</v>
      </c>
      <c r="C21" s="30">
        <v>34292.54</v>
      </c>
      <c r="D21" s="30">
        <v>20720.84</v>
      </c>
      <c r="E21" s="30">
        <v>7878.01</v>
      </c>
      <c r="F21" s="30">
        <v>25288</v>
      </c>
      <c r="G21" s="30">
        <v>40830.18</v>
      </c>
      <c r="H21" s="30">
        <v>4184.35</v>
      </c>
      <c r="I21" s="30">
        <v>28404</v>
      </c>
      <c r="J21" s="30">
        <v>27616.64</v>
      </c>
      <c r="K21" s="30">
        <v>40951.4</v>
      </c>
      <c r="L21" s="30">
        <v>39167.33</v>
      </c>
      <c r="M21" s="30">
        <v>17384.15</v>
      </c>
      <c r="N21" s="30">
        <v>10725.9</v>
      </c>
      <c r="O21" s="30">
        <f t="shared" si="4"/>
        <v>345891.73000000004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71</v>
      </c>
      <c r="B24" s="30">
        <v>974.66</v>
      </c>
      <c r="C24" s="30">
        <v>737.96</v>
      </c>
      <c r="D24" s="30">
        <v>647.46</v>
      </c>
      <c r="E24" s="30">
        <v>183.33</v>
      </c>
      <c r="F24" s="30">
        <v>691.55</v>
      </c>
      <c r="G24" s="30">
        <v>988.59</v>
      </c>
      <c r="H24" s="30">
        <v>187.97</v>
      </c>
      <c r="I24" s="30">
        <v>744.92</v>
      </c>
      <c r="J24" s="30">
        <v>656.74</v>
      </c>
      <c r="K24" s="30">
        <v>833.11</v>
      </c>
      <c r="L24" s="30">
        <v>772.77</v>
      </c>
      <c r="M24" s="30">
        <v>429.32</v>
      </c>
      <c r="N24" s="30">
        <v>232.04</v>
      </c>
      <c r="O24" s="30">
        <f t="shared" si="4"/>
        <v>8080.419999999999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52273.72</v>
      </c>
      <c r="C27" s="30">
        <v>20799.26</v>
      </c>
      <c r="D27" s="30">
        <v>27155.75</v>
      </c>
      <c r="E27" s="30">
        <v>7614.34</v>
      </c>
      <c r="F27" s="30">
        <v>23798.53</v>
      </c>
      <c r="G27" s="30">
        <v>36739.34</v>
      </c>
      <c r="H27" s="30">
        <v>7361.86</v>
      </c>
      <c r="I27" s="30">
        <v>35878.01</v>
      </c>
      <c r="J27" s="30">
        <v>21802.34</v>
      </c>
      <c r="K27" s="30">
        <v>35811.63</v>
      </c>
      <c r="L27" s="30">
        <v>35741.29</v>
      </c>
      <c r="M27" s="30">
        <v>25417.02</v>
      </c>
      <c r="N27" s="30">
        <v>7431.68</v>
      </c>
      <c r="O27" s="30">
        <f t="shared" si="4"/>
        <v>337824.76999999996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6" ref="B29:O29">+B30+B32+B45+B46+B49-B50</f>
        <v>-89323.54999999999</v>
      </c>
      <c r="C29" s="30">
        <f>+C30+C32+C45+C46+C49-C50</f>
        <v>-82200.92</v>
      </c>
      <c r="D29" s="30">
        <f t="shared" si="6"/>
        <v>-79394.09</v>
      </c>
      <c r="E29" s="30">
        <f t="shared" si="6"/>
        <v>-22219.27</v>
      </c>
      <c r="F29" s="30">
        <f t="shared" si="6"/>
        <v>-63742.33</v>
      </c>
      <c r="G29" s="30">
        <f t="shared" si="6"/>
        <v>-87415.20999999999</v>
      </c>
      <c r="H29" s="30">
        <f t="shared" si="6"/>
        <v>-22200.67</v>
      </c>
      <c r="I29" s="30">
        <f t="shared" si="6"/>
        <v>-93463.95999999999</v>
      </c>
      <c r="J29" s="30">
        <f t="shared" si="6"/>
        <v>-58173.100000000006</v>
      </c>
      <c r="K29" s="30">
        <f t="shared" si="6"/>
        <v>-89702.54999999999</v>
      </c>
      <c r="L29" s="30">
        <f t="shared" si="6"/>
        <v>-68568.41</v>
      </c>
      <c r="M29" s="30">
        <f t="shared" si="6"/>
        <v>-24886.78</v>
      </c>
      <c r="N29" s="30">
        <f t="shared" si="6"/>
        <v>-24846.100000000002</v>
      </c>
      <c r="O29" s="30">
        <f t="shared" si="6"/>
        <v>-806136.94</v>
      </c>
    </row>
    <row r="30" spans="1:15" ht="18.75" customHeight="1">
      <c r="A30" s="26" t="s">
        <v>39</v>
      </c>
      <c r="B30" s="31">
        <f>+B31</f>
        <v>-67082.4</v>
      </c>
      <c r="C30" s="31">
        <f>+C31</f>
        <v>-65124.4</v>
      </c>
      <c r="D30" s="31">
        <f aca="true" t="shared" si="7" ref="D30:O30">+D31</f>
        <v>-51924.4</v>
      </c>
      <c r="E30" s="31">
        <f t="shared" si="7"/>
        <v>-10040.8</v>
      </c>
      <c r="F30" s="31">
        <f t="shared" si="7"/>
        <v>-38033.6</v>
      </c>
      <c r="G30" s="31">
        <f t="shared" si="7"/>
        <v>-54168.4</v>
      </c>
      <c r="H30" s="31">
        <f t="shared" si="7"/>
        <v>-10190.4</v>
      </c>
      <c r="I30" s="31">
        <f t="shared" si="7"/>
        <v>-65727.2</v>
      </c>
      <c r="J30" s="31">
        <f t="shared" si="7"/>
        <v>-48254.8</v>
      </c>
      <c r="K30" s="31">
        <f t="shared" si="7"/>
        <v>-43978</v>
      </c>
      <c r="L30" s="31">
        <f t="shared" si="7"/>
        <v>-35032.8</v>
      </c>
      <c r="M30" s="31">
        <f t="shared" si="7"/>
        <v>-19250</v>
      </c>
      <c r="N30" s="31">
        <f t="shared" si="7"/>
        <v>-19210.4</v>
      </c>
      <c r="O30" s="31">
        <f t="shared" si="7"/>
        <v>-528017.6</v>
      </c>
    </row>
    <row r="31" spans="1:26" ht="18.75" customHeight="1">
      <c r="A31" s="27" t="s">
        <v>40</v>
      </c>
      <c r="B31" s="16">
        <f>ROUND((-B9)*$G$3,2)</f>
        <v>-67082.4</v>
      </c>
      <c r="C31" s="16">
        <f aca="true" t="shared" si="8" ref="C31:N31">ROUND((-C9)*$G$3,2)</f>
        <v>-65124.4</v>
      </c>
      <c r="D31" s="16">
        <f t="shared" si="8"/>
        <v>-51924.4</v>
      </c>
      <c r="E31" s="16">
        <f t="shared" si="8"/>
        <v>-10040.8</v>
      </c>
      <c r="F31" s="16">
        <f t="shared" si="8"/>
        <v>-38033.6</v>
      </c>
      <c r="G31" s="16">
        <f t="shared" si="8"/>
        <v>-54168.4</v>
      </c>
      <c r="H31" s="16">
        <f t="shared" si="8"/>
        <v>-10190.4</v>
      </c>
      <c r="I31" s="16">
        <f t="shared" si="8"/>
        <v>-65727.2</v>
      </c>
      <c r="J31" s="16">
        <f t="shared" si="8"/>
        <v>-48254.8</v>
      </c>
      <c r="K31" s="16">
        <f t="shared" si="8"/>
        <v>-43978</v>
      </c>
      <c r="L31" s="16">
        <f t="shared" si="8"/>
        <v>-35032.8</v>
      </c>
      <c r="M31" s="16">
        <f t="shared" si="8"/>
        <v>-19250</v>
      </c>
      <c r="N31" s="16">
        <f t="shared" si="8"/>
        <v>-19210.4</v>
      </c>
      <c r="O31" s="32">
        <f aca="true" t="shared" si="9" ref="O31:O50">SUM(B31:N31)</f>
        <v>-528017.6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-22241.15</v>
      </c>
      <c r="C32" s="31">
        <f aca="true" t="shared" si="10" ref="C32:O32">SUM(C33:C43)</f>
        <v>-17076.52</v>
      </c>
      <c r="D32" s="31">
        <f t="shared" si="10"/>
        <v>-24059.769999999997</v>
      </c>
      <c r="E32" s="31">
        <f t="shared" si="10"/>
        <v>-12178.470000000001</v>
      </c>
      <c r="F32" s="31">
        <f t="shared" si="10"/>
        <v>-25708.73</v>
      </c>
      <c r="G32" s="31">
        <f t="shared" si="10"/>
        <v>-33246.81</v>
      </c>
      <c r="H32" s="31">
        <f t="shared" si="10"/>
        <v>-11013.449999999999</v>
      </c>
      <c r="I32" s="31">
        <f t="shared" si="10"/>
        <v>-27736.760000000002</v>
      </c>
      <c r="J32" s="31">
        <f t="shared" si="10"/>
        <v>-9918.3</v>
      </c>
      <c r="K32" s="31">
        <f t="shared" si="10"/>
        <v>-45724.549999999996</v>
      </c>
      <c r="L32" s="31">
        <f t="shared" si="10"/>
        <v>-33535.61</v>
      </c>
      <c r="M32" s="31">
        <f t="shared" si="10"/>
        <v>-5636.780000000001</v>
      </c>
      <c r="N32" s="31">
        <f t="shared" si="10"/>
        <v>-5635.7</v>
      </c>
      <c r="O32" s="31">
        <f t="shared" si="10"/>
        <v>-273712.60000000003</v>
      </c>
    </row>
    <row r="33" spans="1:26" ht="18.75" customHeight="1">
      <c r="A33" s="27" t="s">
        <v>42</v>
      </c>
      <c r="B33" s="33">
        <v>-16821.4</v>
      </c>
      <c r="C33" s="33">
        <v>-12972.99</v>
      </c>
      <c r="D33" s="33">
        <v>-20459.51</v>
      </c>
      <c r="E33" s="33">
        <v>-11159.04</v>
      </c>
      <c r="F33" s="33">
        <v>-21863.29</v>
      </c>
      <c r="G33" s="33">
        <v>-27749.63</v>
      </c>
      <c r="H33" s="33">
        <v>-9968.21</v>
      </c>
      <c r="I33" s="33">
        <v>-23594.52</v>
      </c>
      <c r="J33" s="33">
        <v>-6266.42</v>
      </c>
      <c r="K33" s="33">
        <v>-41091.95</v>
      </c>
      <c r="L33" s="33">
        <v>-29238.52</v>
      </c>
      <c r="M33" s="33">
        <v>-3249.51</v>
      </c>
      <c r="N33" s="33">
        <v>-4345.28</v>
      </c>
      <c r="O33" s="33">
        <f t="shared" si="9"/>
        <v>-228780.27000000002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-5419.75</v>
      </c>
      <c r="C41" s="33">
        <v>-4103.53</v>
      </c>
      <c r="D41" s="33">
        <v>-3600.26</v>
      </c>
      <c r="E41" s="33">
        <v>-1019.43</v>
      </c>
      <c r="F41" s="33">
        <v>-3845.44</v>
      </c>
      <c r="G41" s="33">
        <v>-5497.18</v>
      </c>
      <c r="H41" s="33">
        <v>-1045.24</v>
      </c>
      <c r="I41" s="33">
        <v>-4142.24</v>
      </c>
      <c r="J41" s="33">
        <v>-3651.88</v>
      </c>
      <c r="K41" s="33">
        <v>-4632.6</v>
      </c>
      <c r="L41" s="33">
        <v>-4297.09</v>
      </c>
      <c r="M41" s="33">
        <v>-2387.27</v>
      </c>
      <c r="N41" s="33">
        <v>-1290.42</v>
      </c>
      <c r="O41" s="33">
        <f t="shared" si="9"/>
        <v>-44932.329999999994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77</v>
      </c>
      <c r="B45" s="35">
        <v>0</v>
      </c>
      <c r="C45" s="35">
        <v>0</v>
      </c>
      <c r="D45" s="35">
        <v>-3409.92</v>
      </c>
      <c r="E45" s="35">
        <v>0</v>
      </c>
      <c r="F45" s="35">
        <v>0</v>
      </c>
      <c r="G45" s="35">
        <v>0</v>
      </c>
      <c r="H45" s="35">
        <v>-996.82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-4406.74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991300.8700000001</v>
      </c>
      <c r="C48" s="36">
        <f t="shared" si="11"/>
        <v>716825.53</v>
      </c>
      <c r="D48" s="36">
        <f t="shared" si="11"/>
        <v>629745.4500000001</v>
      </c>
      <c r="E48" s="36">
        <f t="shared" si="11"/>
        <v>178669.74000000002</v>
      </c>
      <c r="F48" s="36">
        <f t="shared" si="11"/>
        <v>688832.5500000002</v>
      </c>
      <c r="G48" s="36">
        <f t="shared" si="11"/>
        <v>992024.2900000003</v>
      </c>
      <c r="H48" s="36">
        <f t="shared" si="11"/>
        <v>184525.3</v>
      </c>
      <c r="I48" s="36">
        <f t="shared" si="11"/>
        <v>728898.0900000002</v>
      </c>
      <c r="J48" s="36">
        <f t="shared" si="11"/>
        <v>656664.6200000001</v>
      </c>
      <c r="K48" s="36">
        <f t="shared" si="11"/>
        <v>825679.7300000002</v>
      </c>
      <c r="L48" s="36">
        <f t="shared" si="11"/>
        <v>781845.43</v>
      </c>
      <c r="M48" s="36">
        <f t="shared" si="11"/>
        <v>454577.20000000007</v>
      </c>
      <c r="N48" s="36">
        <f t="shared" si="11"/>
        <v>228844.56</v>
      </c>
      <c r="O48" s="36">
        <f>SUM(B48:N48)</f>
        <v>8058433.36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2" ref="B54:O54">SUM(B55:B65)</f>
        <v>991300.87</v>
      </c>
      <c r="C54" s="51">
        <f t="shared" si="12"/>
        <v>716825.54</v>
      </c>
      <c r="D54" s="51">
        <f t="shared" si="12"/>
        <v>629745.45</v>
      </c>
      <c r="E54" s="51">
        <f t="shared" si="12"/>
        <v>178669.74</v>
      </c>
      <c r="F54" s="51">
        <f t="shared" si="12"/>
        <v>688832.55</v>
      </c>
      <c r="G54" s="51">
        <f t="shared" si="12"/>
        <v>992024.3</v>
      </c>
      <c r="H54" s="51">
        <f t="shared" si="12"/>
        <v>184525.3</v>
      </c>
      <c r="I54" s="51">
        <f t="shared" si="12"/>
        <v>728898.09</v>
      </c>
      <c r="J54" s="51">
        <f t="shared" si="12"/>
        <v>656664.62</v>
      </c>
      <c r="K54" s="51">
        <f t="shared" si="12"/>
        <v>825679.72</v>
      </c>
      <c r="L54" s="51">
        <f t="shared" si="12"/>
        <v>781845.43</v>
      </c>
      <c r="M54" s="51">
        <f t="shared" si="12"/>
        <v>454577.21</v>
      </c>
      <c r="N54" s="51">
        <f t="shared" si="12"/>
        <v>228844.56</v>
      </c>
      <c r="O54" s="36">
        <f t="shared" si="12"/>
        <v>8058433.379999999</v>
      </c>
      <c r="Q54"/>
    </row>
    <row r="55" spans="1:18" ht="18.75" customHeight="1">
      <c r="A55" s="26" t="s">
        <v>56</v>
      </c>
      <c r="B55" s="51">
        <v>811195.46</v>
      </c>
      <c r="C55" s="51">
        <v>511149.77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1322345.23</v>
      </c>
      <c r="P55"/>
      <c r="Q55"/>
      <c r="R55" s="43"/>
    </row>
    <row r="56" spans="1:16" ht="18.75" customHeight="1">
      <c r="A56" s="26" t="s">
        <v>57</v>
      </c>
      <c r="B56" s="51">
        <v>180105.41</v>
      </c>
      <c r="C56" s="51">
        <v>205675.77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385781.18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629745.45</v>
      </c>
      <c r="E57" s="52">
        <v>0</v>
      </c>
      <c r="F57" s="52">
        <v>0</v>
      </c>
      <c r="G57" s="52">
        <v>0</v>
      </c>
      <c r="H57" s="51">
        <v>184525.3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814270.75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178669.74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178669.74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688832.55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688832.55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992024.3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992024.3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728898.09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728898.09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656664.62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656664.62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825679.72</v>
      </c>
      <c r="L63" s="31">
        <v>781845.43</v>
      </c>
      <c r="M63" s="52">
        <v>0</v>
      </c>
      <c r="N63" s="52">
        <v>0</v>
      </c>
      <c r="O63" s="36">
        <f t="shared" si="13"/>
        <v>1607525.15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454577.21</v>
      </c>
      <c r="N64" s="52">
        <v>0</v>
      </c>
      <c r="O64" s="36">
        <f t="shared" si="13"/>
        <v>454577.21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228844.56</v>
      </c>
      <c r="O65" s="55">
        <f t="shared" si="13"/>
        <v>228844.56</v>
      </c>
      <c r="P65"/>
      <c r="S65"/>
      <c r="Z65"/>
    </row>
    <row r="66" spans="1:12" ht="21" customHeight="1">
      <c r="A66" s="56" t="s">
        <v>78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2022-01-13T19:08:51Z</dcterms:modified>
  <cp:category/>
  <cp:version/>
  <cp:contentType/>
  <cp:contentStatus/>
</cp:coreProperties>
</file>