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<sst xmlns="http://schemas.openxmlformats.org/spreadsheetml/2006/main" count="76" uniqueCount="75">
  <si>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</si>
  <si>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</si>
  <si>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</si>
  <si>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</si>
  <si>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</si>
  <si>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</si>
  <si>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</si>
  <si>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</si>
  <si>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</si>
  <si>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</si>
  <si>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</si>
  <si>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</si>
  <si>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</si>
  <si>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</si>
  <si>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</si>
  <si>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</si>
  <si>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</si>
  <si>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</si>
  <si>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</si>
  <si>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</si>
  <si>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</si>
  <si>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</si>
  <si>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</si>
  <si>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</si>
  <si>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</si>
  <si>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</si>
  <si>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</si>
  <si>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</si>
  <si>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</si>
  <si>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</si>
  <si>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</si>
  <si>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</si>
  <si>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</si>
  <si>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</si>
  <si>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</si>
  <si>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</si>
  <si>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</si>
  <si>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</si>
  <si>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</si>
  <si>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</si>
  <si>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</si>
  <si>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</si>
  <si>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</si>
  <si>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</si>
  <si>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</si>
  <si>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</si>
  <si>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</si>
  <si>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</si>
  <si>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</si>
  <si>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</si>
  <si>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</si>
  <si>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</si>
  <si>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</si>
  <si>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</si>
  <si>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</si>
  <si>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</si>
  <si>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</si>
  <si>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</si>
  <si>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</si>
  <si>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</si>
  <si>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</si>
  <si>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</si>
  <si>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</si>
  <si>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</si>
  <si>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</si>
  <si>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</si>
  <si>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</si>
  <si>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</si>
  <si>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</si>
  <si>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</si>
  <si>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30/01/22 - VENCIMENTO 04/02/22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</si>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</sst>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72868</v>
      </c>
      <c r="C7" s="46">
        <f t="shared" si="0"/>
        <v>53724</v>
      </c>
      <c r="D7" s="46">
        <f t="shared" si="0"/>
        <v>78694</v>
      </c>
      <c r="E7" s="46">
        <f t="shared" si="0"/>
        <v>39381</v>
      </c>
      <c r="F7" s="46">
        <f t="shared" si="0"/>
        <v>60964</v>
      </c>
      <c r="G7" s="46">
        <f t="shared" si="0"/>
        <v>60758</v>
      </c>
      <c r="H7" s="46">
        <f t="shared" si="0"/>
        <v>79372</v>
      </c>
      <c r="I7" s="46">
        <f t="shared" si="0"/>
        <v>102678</v>
      </c>
      <c r="J7" s="46">
        <f t="shared" si="0"/>
        <v>22837</v>
      </c>
      <c r="K7" s="46">
        <f t="shared" si="0"/>
        <v>571276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6576</v>
      </c>
      <c r="C8" s="44">
        <f t="shared" si="1"/>
        <v>5837</v>
      </c>
      <c r="D8" s="44">
        <f t="shared" si="1"/>
        <v>7073</v>
      </c>
      <c r="E8" s="44">
        <f t="shared" si="1"/>
        <v>4002</v>
      </c>
      <c r="F8" s="44">
        <f t="shared" si="1"/>
        <v>5179</v>
      </c>
      <c r="G8" s="44">
        <f t="shared" si="1"/>
        <v>3364</v>
      </c>
      <c r="H8" s="44">
        <f t="shared" si="1"/>
        <v>3576</v>
      </c>
      <c r="I8" s="44">
        <f t="shared" si="1"/>
        <v>7969</v>
      </c>
      <c r="J8" s="44">
        <f t="shared" si="1"/>
        <v>869</v>
      </c>
      <c r="K8" s="37">
        <f>SUM(B8:J8)</f>
        <v>44445</v>
      </c>
      <c r="L8"/>
      <c r="M8"/>
      <c r="N8"/>
    </row>
    <row r="9" spans="1:14" ht="16.5" customHeight="1">
      <c r="A9" s="22" t="s">
        <v>34</v>
      </c>
      <c r="B9" s="44">
        <v>6567</v>
      </c>
      <c r="C9" s="44">
        <v>5836</v>
      </c>
      <c r="D9" s="44">
        <v>7073</v>
      </c>
      <c r="E9" s="44">
        <v>3980</v>
      </c>
      <c r="F9" s="44">
        <v>5176</v>
      </c>
      <c r="G9" s="44">
        <v>3364</v>
      </c>
      <c r="H9" s="44">
        <v>3576</v>
      </c>
      <c r="I9" s="44">
        <v>7933</v>
      </c>
      <c r="J9" s="44">
        <v>869</v>
      </c>
      <c r="K9" s="37">
        <f>SUM(B9:J9)</f>
        <v>44374</v>
      </c>
      <c r="L9"/>
      <c r="M9"/>
      <c r="N9"/>
    </row>
    <row r="10" spans="1:14" ht="16.5" customHeight="1">
      <c r="A10" s="22" t="s">
        <v>33</v>
      </c>
      <c r="B10" s="44">
        <v>9</v>
      </c>
      <c r="C10" s="44">
        <v>1</v>
      </c>
      <c r="D10" s="44">
        <v>0</v>
      </c>
      <c r="E10" s="44">
        <v>22</v>
      </c>
      <c r="F10" s="44">
        <v>3</v>
      </c>
      <c r="G10" s="44">
        <v>0</v>
      </c>
      <c r="H10" s="44">
        <v>0</v>
      </c>
      <c r="I10" s="44">
        <v>36</v>
      </c>
      <c r="J10" s="44">
        <v>0</v>
      </c>
      <c r="K10" s="37">
        <f>SUM(B10:J10)</f>
        <v>71</v>
      </c>
      <c r="L10"/>
      <c r="M10"/>
      <c r="N10"/>
    </row>
    <row r="11" spans="1:14" ht="16.5" customHeight="1">
      <c r="A11" s="43" t="s">
        <v>32</v>
      </c>
      <c r="B11" s="42">
        <v>66292</v>
      </c>
      <c r="C11" s="42">
        <v>47887</v>
      </c>
      <c r="D11" s="42">
        <v>71621</v>
      </c>
      <c r="E11" s="42">
        <v>35379</v>
      </c>
      <c r="F11" s="42">
        <v>55785</v>
      </c>
      <c r="G11" s="42">
        <v>57394</v>
      </c>
      <c r="H11" s="42">
        <v>75796</v>
      </c>
      <c r="I11" s="42">
        <v>94709</v>
      </c>
      <c r="J11" s="42">
        <v>21968</v>
      </c>
      <c r="K11" s="37">
        <f>SUM(B11:J11)</f>
        <v>526831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1.15968989817903</v>
      </c>
      <c r="C16" s="38">
        <v>1.300001520166279</v>
      </c>
      <c r="D16" s="38">
        <v>1.043567397576939</v>
      </c>
      <c r="E16" s="38">
        <v>1.234215441411013</v>
      </c>
      <c r="F16" s="38">
        <v>1.10216034649995</v>
      </c>
      <c r="G16" s="38">
        <v>1.110809612523721</v>
      </c>
      <c r="H16" s="38">
        <v>1.075693287791616</v>
      </c>
      <c r="I16" s="38">
        <v>1.069556616864376</v>
      </c>
      <c r="J16" s="38">
        <v>1.068810366546445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341116.74</v>
      </c>
      <c r="C18" s="35">
        <f aca="true" t="shared" si="2" ref="C18:J18">C19+C20+C21+C22+C23+C24+C25+C26</f>
        <v>317338.33</v>
      </c>
      <c r="D18" s="35">
        <f t="shared" si="2"/>
        <v>403849.04000000004</v>
      </c>
      <c r="E18" s="35">
        <f t="shared" si="2"/>
        <v>213916.16</v>
      </c>
      <c r="F18" s="35">
        <f t="shared" si="2"/>
        <v>304397.62</v>
      </c>
      <c r="G18" s="35">
        <f t="shared" si="2"/>
        <v>303398.38</v>
      </c>
      <c r="H18" s="35">
        <f t="shared" si="2"/>
        <v>316343.57</v>
      </c>
      <c r="I18" s="35">
        <f t="shared" si="2"/>
        <v>412088.06000000006</v>
      </c>
      <c r="J18" s="35">
        <f t="shared" si="2"/>
        <v>105444.01000000001</v>
      </c>
      <c r="K18" s="35">
        <f>SUM(B18:J18)</f>
        <v>2717891.91</v>
      </c>
      <c r="L18"/>
      <c r="M18"/>
      <c r="N18"/>
    </row>
    <row r="19" spans="1:14" ht="16.5" customHeight="1">
      <c r="A19" s="18" t="s">
        <v>73</v>
      </c>
      <c r="B19" s="60">
        <f>ROUND((B13+B14)*B7,2)</f>
        <v>278982.42</v>
      </c>
      <c r="C19" s="60">
        <f aca="true" t="shared" si="3" ref="C19:J19">ROUND((C13+C14)*C7,2)</f>
        <v>225968.52</v>
      </c>
      <c r="D19" s="60">
        <f t="shared" si="3"/>
        <v>366926.51</v>
      </c>
      <c r="E19" s="60">
        <f t="shared" si="3"/>
        <v>159646.64</v>
      </c>
      <c r="F19" s="60">
        <f t="shared" si="3"/>
        <v>261541.66</v>
      </c>
      <c r="G19" s="60">
        <f t="shared" si="3"/>
        <v>263300.87</v>
      </c>
      <c r="H19" s="60">
        <f t="shared" si="3"/>
        <v>273865.15</v>
      </c>
      <c r="I19" s="60">
        <f t="shared" si="3"/>
        <v>357873.9</v>
      </c>
      <c r="J19" s="60">
        <f t="shared" si="3"/>
        <v>90064.56</v>
      </c>
      <c r="K19" s="30">
        <f>SUM(B19:J19)</f>
        <v>2278170.23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44550.67</v>
      </c>
      <c r="C20" s="30">
        <f t="shared" si="4"/>
        <v>67790.9</v>
      </c>
      <c r="D20" s="30">
        <f t="shared" si="4"/>
        <v>15986.03</v>
      </c>
      <c r="E20" s="30">
        <f t="shared" si="4"/>
        <v>37391.71</v>
      </c>
      <c r="F20" s="30">
        <f t="shared" si="4"/>
        <v>26719.19</v>
      </c>
      <c r="G20" s="30">
        <f t="shared" si="4"/>
        <v>29176.27</v>
      </c>
      <c r="H20" s="30">
        <f t="shared" si="4"/>
        <v>20729.75</v>
      </c>
      <c r="I20" s="30">
        <f t="shared" si="4"/>
        <v>24892.5</v>
      </c>
      <c r="J20" s="30">
        <f t="shared" si="4"/>
        <v>6197.38</v>
      </c>
      <c r="K20" s="30">
        <f aca="true" t="shared" si="5" ref="K18:K26">SUM(B20:J20)</f>
        <v>273434.4</v>
      </c>
      <c r="L20"/>
      <c r="M20"/>
      <c r="N20"/>
    </row>
    <row r="21" spans="1:14" ht="16.5" customHeight="1">
      <c r="A21" s="18" t="s">
        <v>28</v>
      </c>
      <c r="B21" s="30">
        <v>15068.45</v>
      </c>
      <c r="C21" s="30">
        <v>19660.09</v>
      </c>
      <c r="D21" s="30">
        <v>15277.57</v>
      </c>
      <c r="E21" s="30">
        <v>13274.59</v>
      </c>
      <c r="F21" s="30">
        <v>13732.96</v>
      </c>
      <c r="G21" s="30">
        <v>8519.75</v>
      </c>
      <c r="H21" s="30">
        <v>17832.17</v>
      </c>
      <c r="I21" s="30">
        <v>25115.08</v>
      </c>
      <c r="J21" s="30">
        <v>7383.94</v>
      </c>
      <c r="K21" s="30">
        <f t="shared" si="5"/>
        <v>135864.6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1039.64</v>
      </c>
      <c r="C26" s="30">
        <v>967.7</v>
      </c>
      <c r="D26" s="30">
        <v>1232.25</v>
      </c>
      <c r="E26" s="30">
        <v>652.1</v>
      </c>
      <c r="F26" s="30">
        <v>928.25</v>
      </c>
      <c r="G26" s="30">
        <v>925.93</v>
      </c>
      <c r="H26" s="30">
        <v>965.38</v>
      </c>
      <c r="I26" s="30">
        <v>1255.46</v>
      </c>
      <c r="J26" s="30">
        <v>322.57</v>
      </c>
      <c r="K26" s="30">
        <f t="shared" si="5"/>
        <v>8289.28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-34675.869999999995</v>
      </c>
      <c r="C29" s="30">
        <f t="shared" si="6"/>
        <v>-31059.440000000002</v>
      </c>
      <c r="D29" s="30">
        <f t="shared" si="6"/>
        <v>-57910.81</v>
      </c>
      <c r="E29" s="30">
        <f t="shared" si="6"/>
        <v>-21138.07</v>
      </c>
      <c r="F29" s="30">
        <f t="shared" si="6"/>
        <v>-27936.07</v>
      </c>
      <c r="G29" s="30">
        <f t="shared" si="6"/>
        <v>-19950.36</v>
      </c>
      <c r="H29" s="30">
        <f t="shared" si="6"/>
        <v>-21102.53</v>
      </c>
      <c r="I29" s="30">
        <f t="shared" si="6"/>
        <v>-41886.35</v>
      </c>
      <c r="J29" s="30">
        <f t="shared" si="6"/>
        <v>-11389.08</v>
      </c>
      <c r="K29" s="30">
        <f aca="true" t="shared" si="7" ref="K29:K37">SUM(B29:J29)</f>
        <v>-267048.58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-28894.8</v>
      </c>
      <c r="C30" s="30">
        <f t="shared" si="8"/>
        <v>-25678.4</v>
      </c>
      <c r="D30" s="30">
        <f t="shared" si="8"/>
        <v>-31121.2</v>
      </c>
      <c r="E30" s="30">
        <f t="shared" si="8"/>
        <v>-17512</v>
      </c>
      <c r="F30" s="30">
        <f t="shared" si="8"/>
        <v>-22774.4</v>
      </c>
      <c r="G30" s="30">
        <f t="shared" si="8"/>
        <v>-14801.6</v>
      </c>
      <c r="H30" s="30">
        <f t="shared" si="8"/>
        <v>-15734.4</v>
      </c>
      <c r="I30" s="30">
        <f t="shared" si="8"/>
        <v>-34905.2</v>
      </c>
      <c r="J30" s="30">
        <f t="shared" si="8"/>
        <v>-3823.6</v>
      </c>
      <c r="K30" s="30">
        <f t="shared" si="7"/>
        <v>-195245.6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-28894.8</v>
      </c>
      <c r="C31" s="30">
        <f aca="true" t="shared" si="9" ref="C31:J31">-ROUND((C9)*$E$3,2)</f>
        <v>-25678.4</v>
      </c>
      <c r="D31" s="30">
        <f t="shared" si="9"/>
        <v>-31121.2</v>
      </c>
      <c r="E31" s="30">
        <f t="shared" si="9"/>
        <v>-17512</v>
      </c>
      <c r="F31" s="30">
        <f t="shared" si="9"/>
        <v>-22774.4</v>
      </c>
      <c r="G31" s="30">
        <f t="shared" si="9"/>
        <v>-14801.6</v>
      </c>
      <c r="H31" s="30">
        <f t="shared" si="9"/>
        <v>-15734.4</v>
      </c>
      <c r="I31" s="30">
        <f t="shared" si="9"/>
        <v>-34905.2</v>
      </c>
      <c r="J31" s="30">
        <f t="shared" si="9"/>
        <v>-3823.6</v>
      </c>
      <c r="K31" s="30">
        <f t="shared" si="7"/>
        <v>-195245.6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21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-5781.07</v>
      </c>
      <c r="C35" s="27">
        <f t="shared" si="10"/>
        <v>-5381.04</v>
      </c>
      <c r="D35" s="27">
        <f t="shared" si="10"/>
        <v>-26789.61</v>
      </c>
      <c r="E35" s="27">
        <f t="shared" si="10"/>
        <v>-3626.07</v>
      </c>
      <c r="F35" s="27">
        <f t="shared" si="10"/>
        <v>-5161.67</v>
      </c>
      <c r="G35" s="27">
        <f t="shared" si="10"/>
        <v>-5148.76</v>
      </c>
      <c r="H35" s="27">
        <f t="shared" si="10"/>
        <v>-5368.13</v>
      </c>
      <c r="I35" s="27">
        <f t="shared" si="10"/>
        <v>-6981.15</v>
      </c>
      <c r="J35" s="27">
        <f t="shared" si="10"/>
        <v>-7565.4800000000005</v>
      </c>
      <c r="K35" s="30">
        <f t="shared" si="7"/>
        <v>-71802.98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-5781.07</v>
      </c>
      <c r="C45" s="17">
        <v>-5381.04</v>
      </c>
      <c r="D45" s="17">
        <v>-6852.11</v>
      </c>
      <c r="E45" s="17">
        <v>-3626.07</v>
      </c>
      <c r="F45" s="17">
        <v>-5161.67</v>
      </c>
      <c r="G45" s="17">
        <v>-5148.76</v>
      </c>
      <c r="H45" s="17">
        <v>-5368.13</v>
      </c>
      <c r="I45" s="17">
        <v>-6981.15</v>
      </c>
      <c r="J45" s="17">
        <v>-1793.68</v>
      </c>
      <c r="K45" s="17">
        <f>SUM(B45:J45)</f>
        <v>-46093.68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306440.87</v>
      </c>
      <c r="C49" s="27">
        <f aca="true" t="shared" si="11" ref="C49:J49">IF(C18+C29+C50&lt;0,0,C18+C29+C50)</f>
        <v>286278.89</v>
      </c>
      <c r="D49" s="27">
        <f t="shared" si="11"/>
        <v>345938.23000000004</v>
      </c>
      <c r="E49" s="27">
        <f t="shared" si="11"/>
        <v>192778.09</v>
      </c>
      <c r="F49" s="27">
        <f t="shared" si="11"/>
        <v>276461.55</v>
      </c>
      <c r="G49" s="27">
        <f t="shared" si="11"/>
        <v>283448.02</v>
      </c>
      <c r="H49" s="27">
        <f t="shared" si="11"/>
        <v>295241.04000000004</v>
      </c>
      <c r="I49" s="27">
        <f t="shared" si="11"/>
        <v>370201.7100000001</v>
      </c>
      <c r="J49" s="27">
        <f t="shared" si="11"/>
        <v>94054.93000000001</v>
      </c>
      <c r="K49" s="20">
        <f>SUM(B49:J49)</f>
        <v>2450843.3300000005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306440.88</v>
      </c>
      <c r="C55" s="10">
        <f t="shared" si="13"/>
        <v>286278.89</v>
      </c>
      <c r="D55" s="10">
        <f t="shared" si="13"/>
        <v>345938.23</v>
      </c>
      <c r="E55" s="10">
        <f t="shared" si="13"/>
        <v>192778.09</v>
      </c>
      <c r="F55" s="10">
        <f t="shared" si="13"/>
        <v>276461.54</v>
      </c>
      <c r="G55" s="10">
        <f t="shared" si="13"/>
        <v>283448.02</v>
      </c>
      <c r="H55" s="10">
        <f t="shared" si="13"/>
        <v>295241.05</v>
      </c>
      <c r="I55" s="10">
        <f>SUM(I56:I68)</f>
        <v>370201.7</v>
      </c>
      <c r="J55" s="10">
        <f t="shared" si="13"/>
        <v>94054.92</v>
      </c>
      <c r="K55" s="5">
        <f>SUM(K56:K68)</f>
        <v>2450843.3200000003</v>
      </c>
      <c r="L55" s="9"/>
    </row>
    <row r="56" spans="1:11" ht="16.5" customHeight="1">
      <c r="A56" s="7" t="s">
        <v>59</v>
      </c>
      <c r="B56" s="8">
        <v>267247.09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267247.09</v>
      </c>
    </row>
    <row r="57" spans="1:11" ht="16.5" customHeight="1">
      <c r="A57" s="7" t="s">
        <v>60</v>
      </c>
      <c r="B57" s="8">
        <v>39193.79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39193.79</v>
      </c>
    </row>
    <row r="58" spans="1:11" ht="16.5" customHeight="1">
      <c r="A58" s="7" t="s">
        <v>4</v>
      </c>
      <c r="B58" s="6">
        <v>0</v>
      </c>
      <c r="C58" s="8">
        <v>286278.89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286278.89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345938.23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345938.23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192778.09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192778.09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276461.54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276461.54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283448.02</v>
      </c>
      <c r="H62" s="6">
        <v>0</v>
      </c>
      <c r="I62" s="6">
        <v>0</v>
      </c>
      <c r="J62" s="6">
        <v>0</v>
      </c>
      <c r="K62" s="5">
        <f t="shared" si="14"/>
        <v>283448.02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295241.05</v>
      </c>
      <c r="I63" s="6">
        <v>0</v>
      </c>
      <c r="J63" s="6">
        <v>0</v>
      </c>
      <c r="K63" s="5">
        <f t="shared" si="14"/>
        <v>295241.05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128126.81</v>
      </c>
      <c r="J65" s="6">
        <v>0</v>
      </c>
      <c r="K65" s="5">
        <f t="shared" si="14"/>
        <v>128126.81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242074.89</v>
      </c>
      <c r="J66" s="6">
        <v>0</v>
      </c>
      <c r="K66" s="5">
        <f t="shared" si="14"/>
        <v>242074.89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94054.92</v>
      </c>
      <c r="K67" s="5">
        <f t="shared" si="14"/>
        <v>94054.92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2022-02-08T14:44:37Z</dcterms:modified>
  <cp:category/>
  <cp:version/>
  <cp:contentType/>
  <cp:contentStatus/>
</cp:coreProperties>
</file>