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<sst xmlns="http://schemas.openxmlformats.org/spreadsheetml/2006/main" count="76" uniqueCount="75">
  <si>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</si>
  <si>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</si>
  <si>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</si>
  <si>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</si>
  <si>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</si>
  <si>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</si>
  <si>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</si>
  <si>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</si>
  <si>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</si>
  <si>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</si>
  <si>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</si>
  <si>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</si>
  <si>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</si>
  <si>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</si>
  <si>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</si>
  <si>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</si>
  <si>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</si>
  <si>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</si>
  <si>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</si>
  <si>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</si>
  <si>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</si>
  <si>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</si>
  <si>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</si>
  <si>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</si>
  <si>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</si>
  <si>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</si>
  <si>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</si>
  <si>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</si>
  <si>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</si>
  <si>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</si>
  <si>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</si>
  <si>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</si>
  <si>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</si>
  <si>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</si>
  <si>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</si>
  <si>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</si>
  <si>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</si>
  <si>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</si>
  <si>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</si>
  <si>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</si>
  <si>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</si>
  <si>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</si>
  <si>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</si>
  <si>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</si>
  <si>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</si>
  <si>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</si>
  <si>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</si>
  <si>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</si>
  <si>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</si>
  <si>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</si>
  <si>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</si>
  <si>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</si>
  <si>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</si>
  <si>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</si>
  <si>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</si>
  <si>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</si>
  <si>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</si>
  <si>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</si>
  <si>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</si>
  <si>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</si>
  <si>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</si>
  <si>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</si>
  <si>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</si>
  <si>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</si>
  <si>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</si>
  <si>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</si>
  <si>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</si>
  <si>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</si>
  <si>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</si>
  <si>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</si>
  <si>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22/01/22 - VENCIMENTO 28/01/22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</si>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</sst>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152464</v>
      </c>
      <c r="C7" s="46">
        <f t="shared" si="0"/>
        <v>126790</v>
      </c>
      <c r="D7" s="46">
        <f t="shared" si="0"/>
        <v>177499</v>
      </c>
      <c r="E7" s="46">
        <f t="shared" si="0"/>
        <v>85391</v>
      </c>
      <c r="F7" s="46">
        <f t="shared" si="0"/>
        <v>122015</v>
      </c>
      <c r="G7" s="46">
        <f t="shared" si="0"/>
        <v>129892</v>
      </c>
      <c r="H7" s="46">
        <f t="shared" si="0"/>
        <v>145312</v>
      </c>
      <c r="I7" s="46">
        <f t="shared" si="0"/>
        <v>187642</v>
      </c>
      <c r="J7" s="46">
        <f t="shared" si="0"/>
        <v>44510</v>
      </c>
      <c r="K7" s="46">
        <f t="shared" si="0"/>
        <v>1171515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13500</v>
      </c>
      <c r="C8" s="44">
        <f t="shared" si="1"/>
        <v>13627</v>
      </c>
      <c r="D8" s="44">
        <f t="shared" si="1"/>
        <v>15476</v>
      </c>
      <c r="E8" s="44">
        <f t="shared" si="1"/>
        <v>8401</v>
      </c>
      <c r="F8" s="44">
        <f t="shared" si="1"/>
        <v>10733</v>
      </c>
      <c r="G8" s="44">
        <f t="shared" si="1"/>
        <v>6738</v>
      </c>
      <c r="H8" s="44">
        <f t="shared" si="1"/>
        <v>6331</v>
      </c>
      <c r="I8" s="44">
        <f t="shared" si="1"/>
        <v>14069</v>
      </c>
      <c r="J8" s="44">
        <f t="shared" si="1"/>
        <v>1851</v>
      </c>
      <c r="K8" s="37">
        <f>SUM(B8:J8)</f>
        <v>90726</v>
      </c>
      <c r="L8"/>
      <c r="M8"/>
      <c r="N8"/>
    </row>
    <row r="9" spans="1:14" ht="16.5" customHeight="1">
      <c r="A9" s="22" t="s">
        <v>34</v>
      </c>
      <c r="B9" s="44">
        <v>13487</v>
      </c>
      <c r="C9" s="44">
        <v>13624</v>
      </c>
      <c r="D9" s="44">
        <v>15474</v>
      </c>
      <c r="E9" s="44">
        <v>8345</v>
      </c>
      <c r="F9" s="44">
        <v>10724</v>
      </c>
      <c r="G9" s="44">
        <v>6738</v>
      </c>
      <c r="H9" s="44">
        <v>6331</v>
      </c>
      <c r="I9" s="44">
        <v>14025</v>
      </c>
      <c r="J9" s="44">
        <v>1851</v>
      </c>
      <c r="K9" s="37">
        <f>SUM(B9:J9)</f>
        <v>90599</v>
      </c>
      <c r="L9"/>
      <c r="M9"/>
      <c r="N9"/>
    </row>
    <row r="10" spans="1:14" ht="16.5" customHeight="1">
      <c r="A10" s="22" t="s">
        <v>33</v>
      </c>
      <c r="B10" s="44">
        <v>13</v>
      </c>
      <c r="C10" s="44">
        <v>3</v>
      </c>
      <c r="D10" s="44">
        <v>2</v>
      </c>
      <c r="E10" s="44">
        <v>56</v>
      </c>
      <c r="F10" s="44">
        <v>9</v>
      </c>
      <c r="G10" s="44">
        <v>0</v>
      </c>
      <c r="H10" s="44">
        <v>0</v>
      </c>
      <c r="I10" s="44">
        <v>44</v>
      </c>
      <c r="J10" s="44">
        <v>0</v>
      </c>
      <c r="K10" s="37">
        <f>SUM(B10:J10)</f>
        <v>127</v>
      </c>
      <c r="L10"/>
      <c r="M10"/>
      <c r="N10"/>
    </row>
    <row r="11" spans="1:14" ht="16.5" customHeight="1">
      <c r="A11" s="43" t="s">
        <v>32</v>
      </c>
      <c r="B11" s="42">
        <v>138964</v>
      </c>
      <c r="C11" s="42">
        <v>113163</v>
      </c>
      <c r="D11" s="42">
        <v>162023</v>
      </c>
      <c r="E11" s="42">
        <v>76990</v>
      </c>
      <c r="F11" s="42">
        <v>111282</v>
      </c>
      <c r="G11" s="42">
        <v>123154</v>
      </c>
      <c r="H11" s="42">
        <v>138981</v>
      </c>
      <c r="I11" s="42">
        <v>173573</v>
      </c>
      <c r="J11" s="42">
        <v>42659</v>
      </c>
      <c r="K11" s="37">
        <f>SUM(B11:J11)</f>
        <v>1080789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1.198004018795502</v>
      </c>
      <c r="C16" s="38">
        <v>1.272176111473415</v>
      </c>
      <c r="D16" s="38">
        <v>1.034180258870605</v>
      </c>
      <c r="E16" s="38">
        <v>1.319692872760288</v>
      </c>
      <c r="F16" s="38">
        <v>1.096283227515641</v>
      </c>
      <c r="G16" s="38">
        <v>1.132209504392853</v>
      </c>
      <c r="H16" s="38">
        <v>1.105090786443821</v>
      </c>
      <c r="I16" s="38">
        <v>1.102280500399803</v>
      </c>
      <c r="J16" s="38">
        <v>1.119557261451313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720524.1400000001</v>
      </c>
      <c r="C18" s="35">
        <f aca="true" t="shared" si="2" ref="C18:J18">C19+C20+C21+C22+C23+C24+C25+C26</f>
        <v>708735.2100000001</v>
      </c>
      <c r="D18" s="35">
        <f t="shared" si="2"/>
        <v>882052.5700000001</v>
      </c>
      <c r="E18" s="35">
        <f t="shared" si="2"/>
        <v>475943.13</v>
      </c>
      <c r="F18" s="35">
        <f t="shared" si="2"/>
        <v>594226.42</v>
      </c>
      <c r="G18" s="35">
        <f t="shared" si="2"/>
        <v>654804.86</v>
      </c>
      <c r="H18" s="35">
        <f t="shared" si="2"/>
        <v>580000.3900000001</v>
      </c>
      <c r="I18" s="35">
        <f t="shared" si="2"/>
        <v>758239.2000000001</v>
      </c>
      <c r="J18" s="35">
        <f t="shared" si="2"/>
        <v>205776.77000000002</v>
      </c>
      <c r="K18" s="35">
        <f>SUM(B18:J18)</f>
        <v>5580302.6899999995</v>
      </c>
      <c r="L18"/>
      <c r="M18"/>
      <c r="N18"/>
    </row>
    <row r="19" spans="1:14" ht="16.5" customHeight="1">
      <c r="A19" s="18" t="s">
        <v>73</v>
      </c>
      <c r="B19" s="60">
        <f>ROUND((B13+B14)*B7,2)</f>
        <v>583723.67</v>
      </c>
      <c r="C19" s="60">
        <f aca="true" t="shared" si="3" ref="C19:J19">ROUND((C13+C14)*C7,2)</f>
        <v>533291.42</v>
      </c>
      <c r="D19" s="60">
        <f t="shared" si="3"/>
        <v>827624.59</v>
      </c>
      <c r="E19" s="60">
        <f t="shared" si="3"/>
        <v>346166.57</v>
      </c>
      <c r="F19" s="60">
        <f t="shared" si="3"/>
        <v>523456.55</v>
      </c>
      <c r="G19" s="60">
        <f t="shared" si="3"/>
        <v>562899.97</v>
      </c>
      <c r="H19" s="60">
        <f t="shared" si="3"/>
        <v>501384.52</v>
      </c>
      <c r="I19" s="60">
        <f t="shared" si="3"/>
        <v>654007.43</v>
      </c>
      <c r="J19" s="60">
        <f t="shared" si="3"/>
        <v>175538.54</v>
      </c>
      <c r="K19" s="30">
        <f>SUM(B19:J19)</f>
        <v>4708093.26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115579.63</v>
      </c>
      <c r="C20" s="30">
        <f t="shared" si="4"/>
        <v>145149.18</v>
      </c>
      <c r="D20" s="30">
        <f t="shared" si="4"/>
        <v>28288.42</v>
      </c>
      <c r="E20" s="30">
        <f t="shared" si="4"/>
        <v>110666.99</v>
      </c>
      <c r="F20" s="30">
        <f t="shared" si="4"/>
        <v>50400.09</v>
      </c>
      <c r="G20" s="30">
        <f t="shared" si="4"/>
        <v>74420.73</v>
      </c>
      <c r="H20" s="30">
        <f t="shared" si="4"/>
        <v>52690.89</v>
      </c>
      <c r="I20" s="30">
        <f t="shared" si="4"/>
        <v>66892.21</v>
      </c>
      <c r="J20" s="30">
        <f t="shared" si="4"/>
        <v>20986.91</v>
      </c>
      <c r="K20" s="30">
        <f aca="true" t="shared" si="5" ref="K18:K26">SUM(B20:J20)</f>
        <v>665075.0499999999</v>
      </c>
      <c r="L20"/>
      <c r="M20"/>
      <c r="N20"/>
    </row>
    <row r="21" spans="1:14" ht="16.5" customHeight="1">
      <c r="A21" s="18" t="s">
        <v>28</v>
      </c>
      <c r="B21" s="30">
        <v>18661.55</v>
      </c>
      <c r="C21" s="30">
        <v>26278.32</v>
      </c>
      <c r="D21" s="30">
        <v>20385.48</v>
      </c>
      <c r="E21" s="30">
        <v>15443.7</v>
      </c>
      <c r="F21" s="30">
        <v>18000.78</v>
      </c>
      <c r="G21" s="30">
        <v>15024.65</v>
      </c>
      <c r="H21" s="30">
        <v>22101.3</v>
      </c>
      <c r="I21" s="30">
        <v>33249.01</v>
      </c>
      <c r="J21" s="30">
        <v>7467.12</v>
      </c>
      <c r="K21" s="30">
        <f t="shared" si="5"/>
        <v>176611.90999999997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1083.73</v>
      </c>
      <c r="C26" s="30">
        <v>1065.17</v>
      </c>
      <c r="D26" s="30">
        <v>1327.4</v>
      </c>
      <c r="E26" s="30">
        <v>714.75</v>
      </c>
      <c r="F26" s="30">
        <v>893.44</v>
      </c>
      <c r="G26" s="30">
        <v>983.95</v>
      </c>
      <c r="H26" s="30">
        <v>872.56</v>
      </c>
      <c r="I26" s="30">
        <v>1139.43</v>
      </c>
      <c r="J26" s="30">
        <v>308.64</v>
      </c>
      <c r="K26" s="30">
        <f t="shared" si="5"/>
        <v>8389.07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-65369.05</v>
      </c>
      <c r="C29" s="30">
        <f t="shared" si="6"/>
        <v>-65868.61</v>
      </c>
      <c r="D29" s="30">
        <f t="shared" si="6"/>
        <v>-95404.28</v>
      </c>
      <c r="E29" s="30">
        <f t="shared" si="6"/>
        <v>-40692.48</v>
      </c>
      <c r="F29" s="30">
        <f t="shared" si="6"/>
        <v>-52153.7</v>
      </c>
      <c r="G29" s="30">
        <f t="shared" si="6"/>
        <v>-35118.57</v>
      </c>
      <c r="H29" s="30">
        <f t="shared" si="6"/>
        <v>-32708.370000000003</v>
      </c>
      <c r="I29" s="30">
        <f t="shared" si="6"/>
        <v>-68045.95</v>
      </c>
      <c r="J29" s="30">
        <f t="shared" si="6"/>
        <v>-15632.45</v>
      </c>
      <c r="K29" s="30">
        <f aca="true" t="shared" si="7" ref="K29:K37">SUM(B29:J29)</f>
        <v>-470993.46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-59342.8</v>
      </c>
      <c r="C30" s="30">
        <f t="shared" si="8"/>
        <v>-59945.6</v>
      </c>
      <c r="D30" s="30">
        <f t="shared" si="8"/>
        <v>-68085.6</v>
      </c>
      <c r="E30" s="30">
        <f t="shared" si="8"/>
        <v>-36718</v>
      </c>
      <c r="F30" s="30">
        <f t="shared" si="8"/>
        <v>-47185.6</v>
      </c>
      <c r="G30" s="30">
        <f t="shared" si="8"/>
        <v>-29647.2</v>
      </c>
      <c r="H30" s="30">
        <f t="shared" si="8"/>
        <v>-27856.4</v>
      </c>
      <c r="I30" s="30">
        <f t="shared" si="8"/>
        <v>-61710</v>
      </c>
      <c r="J30" s="30">
        <f t="shared" si="8"/>
        <v>-8144.4</v>
      </c>
      <c r="K30" s="30">
        <f t="shared" si="7"/>
        <v>-398635.60000000003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-59342.8</v>
      </c>
      <c r="C31" s="30">
        <f aca="true" t="shared" si="9" ref="C31:J31">-ROUND((C9)*$E$3,2)</f>
        <v>-59945.6</v>
      </c>
      <c r="D31" s="30">
        <f t="shared" si="9"/>
        <v>-68085.6</v>
      </c>
      <c r="E31" s="30">
        <f t="shared" si="9"/>
        <v>-36718</v>
      </c>
      <c r="F31" s="30">
        <f t="shared" si="9"/>
        <v>-47185.6</v>
      </c>
      <c r="G31" s="30">
        <f t="shared" si="9"/>
        <v>-29647.2</v>
      </c>
      <c r="H31" s="30">
        <f t="shared" si="9"/>
        <v>-27856.4</v>
      </c>
      <c r="I31" s="30">
        <f t="shared" si="9"/>
        <v>-61710</v>
      </c>
      <c r="J31" s="30">
        <f t="shared" si="9"/>
        <v>-8144.4</v>
      </c>
      <c r="K31" s="30">
        <f t="shared" si="7"/>
        <v>-398635.60000000003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-6026.25</v>
      </c>
      <c r="C35" s="27">
        <f t="shared" si="10"/>
        <v>-5923.01</v>
      </c>
      <c r="D35" s="27">
        <f t="shared" si="10"/>
        <v>-27318.68</v>
      </c>
      <c r="E35" s="27">
        <f t="shared" si="10"/>
        <v>-3974.48</v>
      </c>
      <c r="F35" s="27">
        <f t="shared" si="10"/>
        <v>-4968.1</v>
      </c>
      <c r="G35" s="27">
        <f t="shared" si="10"/>
        <v>-5471.37</v>
      </c>
      <c r="H35" s="27">
        <f t="shared" si="10"/>
        <v>-4851.97</v>
      </c>
      <c r="I35" s="27">
        <f t="shared" si="10"/>
        <v>-6335.95</v>
      </c>
      <c r="J35" s="27">
        <f t="shared" si="10"/>
        <v>-7488.05</v>
      </c>
      <c r="K35" s="30">
        <f t="shared" si="7"/>
        <v>-72357.86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-6026.25</v>
      </c>
      <c r="C45" s="17">
        <v>-5923.01</v>
      </c>
      <c r="D45" s="17">
        <v>-7381.18</v>
      </c>
      <c r="E45" s="17">
        <v>-3974.48</v>
      </c>
      <c r="F45" s="17">
        <v>-4968.1</v>
      </c>
      <c r="G45" s="17">
        <v>-5471.37</v>
      </c>
      <c r="H45" s="17">
        <v>-4851.97</v>
      </c>
      <c r="I45" s="17">
        <v>-6335.95</v>
      </c>
      <c r="J45" s="17">
        <v>-1716.25</v>
      </c>
      <c r="K45" s="17">
        <f>SUM(B45:J45)</f>
        <v>-46648.560000000005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655155.0900000001</v>
      </c>
      <c r="C49" s="27">
        <f aca="true" t="shared" si="11" ref="C49:J49">IF(C18+C29+C50&lt;0,0,C18+C29+C50)</f>
        <v>642866.6000000001</v>
      </c>
      <c r="D49" s="27">
        <f t="shared" si="11"/>
        <v>786648.29</v>
      </c>
      <c r="E49" s="27">
        <f t="shared" si="11"/>
        <v>435250.65</v>
      </c>
      <c r="F49" s="27">
        <f t="shared" si="11"/>
        <v>542072.7200000001</v>
      </c>
      <c r="G49" s="27">
        <f t="shared" si="11"/>
        <v>619686.29</v>
      </c>
      <c r="H49" s="27">
        <f t="shared" si="11"/>
        <v>547292.0200000001</v>
      </c>
      <c r="I49" s="27">
        <f t="shared" si="11"/>
        <v>690193.2500000001</v>
      </c>
      <c r="J49" s="27">
        <f t="shared" si="11"/>
        <v>190144.32</v>
      </c>
      <c r="K49" s="20">
        <f>SUM(B49:J49)</f>
        <v>5109309.230000001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655155.1</v>
      </c>
      <c r="C55" s="10">
        <f t="shared" si="13"/>
        <v>642866.61</v>
      </c>
      <c r="D55" s="10">
        <f t="shared" si="13"/>
        <v>786648.29</v>
      </c>
      <c r="E55" s="10">
        <f t="shared" si="13"/>
        <v>435250.65</v>
      </c>
      <c r="F55" s="10">
        <f t="shared" si="13"/>
        <v>542072.72</v>
      </c>
      <c r="G55" s="10">
        <f t="shared" si="13"/>
        <v>619686.29</v>
      </c>
      <c r="H55" s="10">
        <f t="shared" si="13"/>
        <v>547292.02</v>
      </c>
      <c r="I55" s="10">
        <f>SUM(I56:I68)</f>
        <v>690193.24</v>
      </c>
      <c r="J55" s="10">
        <f t="shared" si="13"/>
        <v>190144.32</v>
      </c>
      <c r="K55" s="5">
        <f>SUM(K56:K68)</f>
        <v>5109309.24</v>
      </c>
      <c r="L55" s="9"/>
    </row>
    <row r="56" spans="1:11" ht="16.5" customHeight="1">
      <c r="A56" s="7" t="s">
        <v>59</v>
      </c>
      <c r="B56" s="8">
        <v>573260.71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573260.71</v>
      </c>
    </row>
    <row r="57" spans="1:11" ht="16.5" customHeight="1">
      <c r="A57" s="7" t="s">
        <v>60</v>
      </c>
      <c r="B57" s="8">
        <v>81894.39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81894.39</v>
      </c>
    </row>
    <row r="58" spans="1:11" ht="16.5" customHeight="1">
      <c r="A58" s="7" t="s">
        <v>4</v>
      </c>
      <c r="B58" s="6">
        <v>0</v>
      </c>
      <c r="C58" s="8">
        <v>642866.61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642866.61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786648.29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786648.29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435250.65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435250.65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542072.72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542072.72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619686.29</v>
      </c>
      <c r="H62" s="6">
        <v>0</v>
      </c>
      <c r="I62" s="6">
        <v>0</v>
      </c>
      <c r="J62" s="6">
        <v>0</v>
      </c>
      <c r="K62" s="5">
        <f t="shared" si="14"/>
        <v>619686.29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547292.02</v>
      </c>
      <c r="I63" s="6">
        <v>0</v>
      </c>
      <c r="J63" s="6">
        <v>0</v>
      </c>
      <c r="K63" s="5">
        <f t="shared" si="14"/>
        <v>547292.02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249435.84</v>
      </c>
      <c r="J65" s="6">
        <v>0</v>
      </c>
      <c r="K65" s="5">
        <f t="shared" si="14"/>
        <v>249435.84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440757.4</v>
      </c>
      <c r="J66" s="6">
        <v>0</v>
      </c>
      <c r="K66" s="5">
        <f t="shared" si="14"/>
        <v>440757.4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190144.32</v>
      </c>
      <c r="K67" s="5">
        <f t="shared" si="14"/>
        <v>190144.32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2022-01-27T19:32:03Z</dcterms:modified>
  <cp:category/>
  <cp:version/>
  <cp:contentType/>
  <cp:contentStatus/>
</cp:coreProperties>
</file>