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<sst xmlns="http://schemas.openxmlformats.org/spreadsheetml/2006/main" count="76" uniqueCount="75">
  <si>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</si>
  <si>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</si>
  <si>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</si>
  <si>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</si>
  <si>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</si>
  <si>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</si>
  <si>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</si>
  <si>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</si>
  <si>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</si>
  <si>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</si>
  <si>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</si>
  <si>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</si>
  <si>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</si>
  <si>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</si>
  <si>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</si>
  <si>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</si>
  <si>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</si>
  <si>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</si>
  <si>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</si>
  <si>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</si>
  <si>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</si>
  <si>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</si>
  <si>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</si>
  <si>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</si>
  <si>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</si>
  <si>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</si>
  <si>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</si>
  <si>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</si>
  <si>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</si>
  <si>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</si>
  <si>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</si>
  <si>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</si>
  <si>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</si>
  <si>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</si>
  <si>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</si>
  <si>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</si>
  <si>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</si>
  <si>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</si>
  <si>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</si>
  <si>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</si>
  <si>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</si>
  <si>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</si>
  <si>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</si>
  <si>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</si>
  <si>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</si>
  <si>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</si>
  <si>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</si>
  <si>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</si>
  <si>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</si>
  <si>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</si>
  <si>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</si>
  <si>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</si>
  <si>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</si>
  <si>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</si>
  <si>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</si>
  <si>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</si>
  <si>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</si>
  <si>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</si>
  <si>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</si>
  <si>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</si>
  <si>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</si>
  <si>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</si>
  <si>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</si>
  <si>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</si>
  <si>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</si>
  <si>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</si>
  <si>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</si>
  <si>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</si>
  <si>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</si>
  <si>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</si>
  <si>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17/01/22 - VENCIMENTO 24/01/22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</si>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</sst>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249132</v>
      </c>
      <c r="C7" s="46">
        <f t="shared" si="0"/>
        <v>208110</v>
      </c>
      <c r="D7" s="46">
        <f t="shared" si="0"/>
        <v>268350</v>
      </c>
      <c r="E7" s="46">
        <f t="shared" si="0"/>
        <v>144007</v>
      </c>
      <c r="F7" s="46">
        <f t="shared" si="0"/>
        <v>174595</v>
      </c>
      <c r="G7" s="46">
        <f t="shared" si="0"/>
        <v>179427</v>
      </c>
      <c r="H7" s="46">
        <f t="shared" si="0"/>
        <v>210495</v>
      </c>
      <c r="I7" s="46">
        <f t="shared" si="0"/>
        <v>288213</v>
      </c>
      <c r="J7" s="46">
        <f t="shared" si="0"/>
        <v>89316</v>
      </c>
      <c r="K7" s="46">
        <f t="shared" si="0"/>
        <v>1811645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17799</v>
      </c>
      <c r="C8" s="44">
        <f t="shared" si="1"/>
        <v>17609</v>
      </c>
      <c r="D8" s="44">
        <f t="shared" si="1"/>
        <v>18541</v>
      </c>
      <c r="E8" s="44">
        <f t="shared" si="1"/>
        <v>11223</v>
      </c>
      <c r="F8" s="44">
        <f t="shared" si="1"/>
        <v>13072</v>
      </c>
      <c r="G8" s="44">
        <f t="shared" si="1"/>
        <v>7354</v>
      </c>
      <c r="H8" s="44">
        <f t="shared" si="1"/>
        <v>6914</v>
      </c>
      <c r="I8" s="44">
        <f t="shared" si="1"/>
        <v>18353</v>
      </c>
      <c r="J8" s="44">
        <f t="shared" si="1"/>
        <v>3314</v>
      </c>
      <c r="K8" s="37">
        <f>SUM(B8:J8)</f>
        <v>114179</v>
      </c>
      <c r="L8"/>
      <c r="M8"/>
      <c r="N8"/>
    </row>
    <row r="9" spans="1:14" ht="16.5" customHeight="1">
      <c r="A9" s="22" t="s">
        <v>34</v>
      </c>
      <c r="B9" s="44">
        <v>17754</v>
      </c>
      <c r="C9" s="44">
        <v>17606</v>
      </c>
      <c r="D9" s="44">
        <v>18537</v>
      </c>
      <c r="E9" s="44">
        <v>11154</v>
      </c>
      <c r="F9" s="44">
        <v>13059</v>
      </c>
      <c r="G9" s="44">
        <v>7352</v>
      </c>
      <c r="H9" s="44">
        <v>6914</v>
      </c>
      <c r="I9" s="44">
        <v>18293</v>
      </c>
      <c r="J9" s="44">
        <v>3314</v>
      </c>
      <c r="K9" s="37">
        <f>SUM(B9:J9)</f>
        <v>113983</v>
      </c>
      <c r="L9"/>
      <c r="M9"/>
      <c r="N9"/>
    </row>
    <row r="10" spans="1:14" ht="16.5" customHeight="1">
      <c r="A10" s="22" t="s">
        <v>33</v>
      </c>
      <c r="B10" s="44">
        <v>45</v>
      </c>
      <c r="C10" s="44">
        <v>3</v>
      </c>
      <c r="D10" s="44">
        <v>4</v>
      </c>
      <c r="E10" s="44">
        <v>69</v>
      </c>
      <c r="F10" s="44">
        <v>13</v>
      </c>
      <c r="G10" s="44">
        <v>2</v>
      </c>
      <c r="H10" s="44">
        <v>0</v>
      </c>
      <c r="I10" s="44">
        <v>60</v>
      </c>
      <c r="J10" s="44">
        <v>0</v>
      </c>
      <c r="K10" s="37">
        <f>SUM(B10:J10)</f>
        <v>196</v>
      </c>
      <c r="L10"/>
      <c r="M10"/>
      <c r="N10"/>
    </row>
    <row r="11" spans="1:14" ht="16.5" customHeight="1">
      <c r="A11" s="43" t="s">
        <v>32</v>
      </c>
      <c r="B11" s="42">
        <v>231333</v>
      </c>
      <c r="C11" s="42">
        <v>190501</v>
      </c>
      <c r="D11" s="42">
        <v>249809</v>
      </c>
      <c r="E11" s="42">
        <v>132784</v>
      </c>
      <c r="F11" s="42">
        <v>161523</v>
      </c>
      <c r="G11" s="42">
        <v>172073</v>
      </c>
      <c r="H11" s="42">
        <v>203581</v>
      </c>
      <c r="I11" s="42">
        <v>269860</v>
      </c>
      <c r="J11" s="42">
        <v>86002</v>
      </c>
      <c r="K11" s="37">
        <f>SUM(B11:J11)</f>
        <v>1697466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1.277324582592895</v>
      </c>
      <c r="C16" s="38">
        <v>1.324682850035238</v>
      </c>
      <c r="D16" s="38">
        <v>1.097666324496292</v>
      </c>
      <c r="E16" s="38">
        <v>1.404258520901945</v>
      </c>
      <c r="F16" s="38">
        <v>1.166502593443816</v>
      </c>
      <c r="G16" s="38">
        <v>1.227531323683536</v>
      </c>
      <c r="H16" s="38">
        <v>1.158428868760739</v>
      </c>
      <c r="I16" s="38">
        <v>1.157013442045658</v>
      </c>
      <c r="J16" s="38">
        <v>1.219509752931743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B19+B20+B21+B22+B23+B24+B25+B26</f>
        <v>1256694.7200000002</v>
      </c>
      <c r="C18" s="35">
        <f aca="true" t="shared" si="2" ref="C18:J18">C19+C20+C21+C22+C23+C24+C25+C26</f>
        <v>1196041.48</v>
      </c>
      <c r="D18" s="35">
        <f t="shared" si="2"/>
        <v>1407816.38</v>
      </c>
      <c r="E18" s="35">
        <f t="shared" si="2"/>
        <v>847711.4400000001</v>
      </c>
      <c r="F18" s="35">
        <f t="shared" si="2"/>
        <v>900606.14</v>
      </c>
      <c r="G18" s="35">
        <f t="shared" si="2"/>
        <v>979048.18</v>
      </c>
      <c r="H18" s="35">
        <f t="shared" si="2"/>
        <v>872293.32</v>
      </c>
      <c r="I18" s="35">
        <f t="shared" si="2"/>
        <v>1216887.5400000003</v>
      </c>
      <c r="J18" s="35">
        <f t="shared" si="2"/>
        <v>444704.58</v>
      </c>
      <c r="K18" s="35">
        <f>SUM(B18:J18)</f>
        <v>9121803.780000001</v>
      </c>
      <c r="L18"/>
      <c r="M18"/>
      <c r="N18"/>
    </row>
    <row r="19" spans="1:14" ht="16.5" customHeight="1">
      <c r="A19" s="18" t="s">
        <v>74</v>
      </c>
      <c r="B19" s="60">
        <f>ROUND((B13+B14)*B7,2)</f>
        <v>953826.78</v>
      </c>
      <c r="C19" s="60">
        <f aca="true" t="shared" si="3" ref="C19:J19">ROUND((C13+C14)*C7,2)</f>
        <v>875331.47</v>
      </c>
      <c r="D19" s="60">
        <f t="shared" si="3"/>
        <v>1251235.55</v>
      </c>
      <c r="E19" s="60">
        <f t="shared" si="3"/>
        <v>583789.98</v>
      </c>
      <c r="F19" s="60">
        <f t="shared" si="3"/>
        <v>749030.01</v>
      </c>
      <c r="G19" s="60">
        <f t="shared" si="3"/>
        <v>777564.85</v>
      </c>
      <c r="H19" s="60">
        <f t="shared" si="3"/>
        <v>726291.95</v>
      </c>
      <c r="I19" s="60">
        <f t="shared" si="3"/>
        <v>1004537.59</v>
      </c>
      <c r="J19" s="60">
        <f t="shared" si="3"/>
        <v>352244.44</v>
      </c>
      <c r="K19" s="30">
        <f>SUM(B19:J19)</f>
        <v>7273852.62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264519.61</v>
      </c>
      <c r="C20" s="30">
        <f t="shared" si="4"/>
        <v>284205.12</v>
      </c>
      <c r="D20" s="30">
        <f t="shared" si="4"/>
        <v>122203.58</v>
      </c>
      <c r="E20" s="30">
        <f t="shared" si="4"/>
        <v>236002.07</v>
      </c>
      <c r="F20" s="30">
        <f t="shared" si="4"/>
        <v>124715.44</v>
      </c>
      <c r="G20" s="30">
        <f t="shared" si="4"/>
        <v>176920.36</v>
      </c>
      <c r="H20" s="30">
        <f t="shared" si="4"/>
        <v>115065.61</v>
      </c>
      <c r="I20" s="30">
        <f t="shared" si="4"/>
        <v>157725.9</v>
      </c>
      <c r="J20" s="30">
        <f t="shared" si="4"/>
        <v>77321.09</v>
      </c>
      <c r="K20" s="30">
        <f aca="true" t="shared" si="5" ref="K18:K26">SUM(B20:J20)</f>
        <v>1558678.7799999998</v>
      </c>
      <c r="L20"/>
      <c r="M20"/>
      <c r="N20"/>
    </row>
    <row r="21" spans="1:14" ht="16.5" customHeight="1">
      <c r="A21" s="18" t="s">
        <v>28</v>
      </c>
      <c r="B21" s="30">
        <v>35666.04</v>
      </c>
      <c r="C21" s="30">
        <v>32405.06</v>
      </c>
      <c r="D21" s="30">
        <v>28597.64</v>
      </c>
      <c r="E21" s="30">
        <v>24153.73</v>
      </c>
      <c r="F21" s="30">
        <v>24519.54</v>
      </c>
      <c r="G21" s="30">
        <v>22147.55</v>
      </c>
      <c r="H21" s="30">
        <v>27146.89</v>
      </c>
      <c r="I21" s="30">
        <v>50503.33</v>
      </c>
      <c r="J21" s="30">
        <v>13236.49</v>
      </c>
      <c r="K21" s="30">
        <f t="shared" si="5"/>
        <v>258376.27000000002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1206.73</v>
      </c>
      <c r="C26" s="30">
        <v>1148.71</v>
      </c>
      <c r="D26" s="30">
        <v>1352.93</v>
      </c>
      <c r="E26" s="30">
        <v>814.54</v>
      </c>
      <c r="F26" s="30">
        <v>865.59</v>
      </c>
      <c r="G26" s="30">
        <v>939.86</v>
      </c>
      <c r="H26" s="30">
        <v>837.75</v>
      </c>
      <c r="I26" s="30">
        <v>1169.6</v>
      </c>
      <c r="J26" s="30">
        <v>427</v>
      </c>
      <c r="K26" s="30">
        <f t="shared" si="5"/>
        <v>8762.71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-137670.38</v>
      </c>
      <c r="C29" s="30">
        <f t="shared" si="6"/>
        <v>-91189.15999999999</v>
      </c>
      <c r="D29" s="30">
        <f t="shared" si="6"/>
        <v>-126060.37000000001</v>
      </c>
      <c r="E29" s="30">
        <f t="shared" si="6"/>
        <v>-108397.79</v>
      </c>
      <c r="F29" s="30">
        <f t="shared" si="6"/>
        <v>-62272.85</v>
      </c>
      <c r="G29" s="30">
        <f t="shared" si="6"/>
        <v>-105531.33</v>
      </c>
      <c r="H29" s="30">
        <f t="shared" si="6"/>
        <v>-46767.93</v>
      </c>
      <c r="I29" s="30">
        <f t="shared" si="6"/>
        <v>-105232.62</v>
      </c>
      <c r="J29" s="30">
        <f t="shared" si="6"/>
        <v>-28354.79</v>
      </c>
      <c r="K29" s="30">
        <f aca="true" t="shared" si="7" ref="K29:K37">SUM(B29:J29)</f>
        <v>-811477.22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-130960.21</v>
      </c>
      <c r="C30" s="30">
        <f t="shared" si="8"/>
        <v>-84801.59999999999</v>
      </c>
      <c r="D30" s="30">
        <f t="shared" si="8"/>
        <v>-98599.74</v>
      </c>
      <c r="E30" s="30">
        <f t="shared" si="8"/>
        <v>-103868.43</v>
      </c>
      <c r="F30" s="30">
        <f t="shared" si="8"/>
        <v>-57459.6</v>
      </c>
      <c r="G30" s="30">
        <f t="shared" si="8"/>
        <v>-100305.14</v>
      </c>
      <c r="H30" s="30">
        <f t="shared" si="8"/>
        <v>-42109.53</v>
      </c>
      <c r="I30" s="30">
        <f t="shared" si="8"/>
        <v>-98728.92</v>
      </c>
      <c r="J30" s="30">
        <f t="shared" si="8"/>
        <v>-20208.620000000003</v>
      </c>
      <c r="K30" s="30">
        <f t="shared" si="7"/>
        <v>-737041.79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-78117.6</v>
      </c>
      <c r="C31" s="30">
        <f aca="true" t="shared" si="9" ref="C31:J31">-ROUND((C9)*$E$3,2)</f>
        <v>-77466.4</v>
      </c>
      <c r="D31" s="30">
        <f t="shared" si="9"/>
        <v>-81562.8</v>
      </c>
      <c r="E31" s="30">
        <f t="shared" si="9"/>
        <v>-49077.6</v>
      </c>
      <c r="F31" s="30">
        <f t="shared" si="9"/>
        <v>-57459.6</v>
      </c>
      <c r="G31" s="30">
        <f t="shared" si="9"/>
        <v>-32348.8</v>
      </c>
      <c r="H31" s="30">
        <f t="shared" si="9"/>
        <v>-30421.6</v>
      </c>
      <c r="I31" s="30">
        <f t="shared" si="9"/>
        <v>-80489.2</v>
      </c>
      <c r="J31" s="30">
        <f t="shared" si="9"/>
        <v>-14581.6</v>
      </c>
      <c r="K31" s="30">
        <f t="shared" si="7"/>
        <v>-501525.1999999999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-2802.8</v>
      </c>
      <c r="C33" s="30">
        <v>-884.4</v>
      </c>
      <c r="D33" s="30">
        <v>-1355.2</v>
      </c>
      <c r="E33" s="30">
        <v>-1694</v>
      </c>
      <c r="F33" s="26">
        <v>0</v>
      </c>
      <c r="G33" s="30">
        <v>-1232</v>
      </c>
      <c r="H33" s="30">
        <v>-273.03</v>
      </c>
      <c r="I33" s="30">
        <v>-426.08</v>
      </c>
      <c r="J33" s="30">
        <v>-131.45</v>
      </c>
      <c r="K33" s="30">
        <f t="shared" si="7"/>
        <v>-8798.960000000001</v>
      </c>
      <c r="L33"/>
      <c r="M33"/>
      <c r="N33"/>
    </row>
    <row r="34" spans="1:14" ht="16.5" customHeight="1">
      <c r="A34" s="25" t="s">
        <v>21</v>
      </c>
      <c r="B34" s="30">
        <v>-50039.81</v>
      </c>
      <c r="C34" s="30">
        <v>-6450.8</v>
      </c>
      <c r="D34" s="30">
        <v>-15681.74</v>
      </c>
      <c r="E34" s="30">
        <v>-53096.83</v>
      </c>
      <c r="F34" s="26">
        <v>0</v>
      </c>
      <c r="G34" s="30">
        <v>-66724.34</v>
      </c>
      <c r="H34" s="30">
        <v>-11414.9</v>
      </c>
      <c r="I34" s="30">
        <v>-17813.64</v>
      </c>
      <c r="J34" s="30">
        <v>-5495.57</v>
      </c>
      <c r="K34" s="30">
        <f t="shared" si="7"/>
        <v>-226717.63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-6710.17</v>
      </c>
      <c r="C35" s="27">
        <f t="shared" si="10"/>
        <v>-6387.56</v>
      </c>
      <c r="D35" s="27">
        <f t="shared" si="10"/>
        <v>-27460.63</v>
      </c>
      <c r="E35" s="27">
        <f t="shared" si="10"/>
        <v>-4529.36</v>
      </c>
      <c r="F35" s="27">
        <f t="shared" si="10"/>
        <v>-4813.25</v>
      </c>
      <c r="G35" s="27">
        <f t="shared" si="10"/>
        <v>-5226.19</v>
      </c>
      <c r="H35" s="27">
        <f t="shared" si="10"/>
        <v>-4658.4</v>
      </c>
      <c r="I35" s="27">
        <f t="shared" si="10"/>
        <v>-6503.7</v>
      </c>
      <c r="J35" s="27">
        <f t="shared" si="10"/>
        <v>-8146.17</v>
      </c>
      <c r="K35" s="30">
        <f t="shared" si="7"/>
        <v>-74435.43000000001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-6710.17</v>
      </c>
      <c r="C45" s="17">
        <v>-6387.56</v>
      </c>
      <c r="D45" s="17">
        <v>-7523.13</v>
      </c>
      <c r="E45" s="17">
        <v>-4529.36</v>
      </c>
      <c r="F45" s="17">
        <v>-4813.25</v>
      </c>
      <c r="G45" s="17">
        <v>-5226.19</v>
      </c>
      <c r="H45" s="17">
        <v>-4658.4</v>
      </c>
      <c r="I45" s="17">
        <v>-6503.7</v>
      </c>
      <c r="J45" s="17">
        <v>-2374.37</v>
      </c>
      <c r="K45" s="17">
        <f>SUM(B45:J45)</f>
        <v>-48726.130000000005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1119024.3400000003</v>
      </c>
      <c r="C49" s="27">
        <f aca="true" t="shared" si="11" ref="C49:J49">IF(C18+C29+C50&lt;0,0,C18+C29+C50)</f>
        <v>1104852.32</v>
      </c>
      <c r="D49" s="27">
        <f t="shared" si="11"/>
        <v>1281756.0099999998</v>
      </c>
      <c r="E49" s="27">
        <f t="shared" si="11"/>
        <v>739313.65</v>
      </c>
      <c r="F49" s="27">
        <f t="shared" si="11"/>
        <v>838333.29</v>
      </c>
      <c r="G49" s="27">
        <f t="shared" si="11"/>
        <v>873516.8500000001</v>
      </c>
      <c r="H49" s="27">
        <f t="shared" si="11"/>
        <v>825525.3899999999</v>
      </c>
      <c r="I49" s="27">
        <f t="shared" si="11"/>
        <v>1111654.9200000004</v>
      </c>
      <c r="J49" s="27">
        <f t="shared" si="11"/>
        <v>416349.79000000004</v>
      </c>
      <c r="K49" s="20">
        <f>SUM(B49:J49)</f>
        <v>8310326.560000001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1119024.33</v>
      </c>
      <c r="C55" s="10">
        <f t="shared" si="13"/>
        <v>1104852.31</v>
      </c>
      <c r="D55" s="10">
        <f t="shared" si="13"/>
        <v>1281756.01</v>
      </c>
      <c r="E55" s="10">
        <f t="shared" si="13"/>
        <v>739313.65</v>
      </c>
      <c r="F55" s="10">
        <f t="shared" si="13"/>
        <v>838333.28</v>
      </c>
      <c r="G55" s="10">
        <f t="shared" si="13"/>
        <v>873516.85</v>
      </c>
      <c r="H55" s="10">
        <f t="shared" si="13"/>
        <v>825525.38</v>
      </c>
      <c r="I55" s="10">
        <f>SUM(I56:I68)</f>
        <v>1111654.9300000002</v>
      </c>
      <c r="J55" s="10">
        <f t="shared" si="13"/>
        <v>416349.79</v>
      </c>
      <c r="K55" s="5">
        <f>SUM(K56:K68)</f>
        <v>8310326.53</v>
      </c>
      <c r="L55" s="9"/>
    </row>
    <row r="56" spans="1:11" ht="16.5" customHeight="1">
      <c r="A56" s="7" t="s">
        <v>59</v>
      </c>
      <c r="B56" s="8">
        <v>977803.46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977803.46</v>
      </c>
    </row>
    <row r="57" spans="1:11" ht="16.5" customHeight="1">
      <c r="A57" s="7" t="s">
        <v>60</v>
      </c>
      <c r="B57" s="8">
        <v>141220.87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141220.87</v>
      </c>
    </row>
    <row r="58" spans="1:11" ht="16.5" customHeight="1">
      <c r="A58" s="7" t="s">
        <v>4</v>
      </c>
      <c r="B58" s="6">
        <v>0</v>
      </c>
      <c r="C58" s="8">
        <v>1104852.31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1104852.31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1281756.01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1281756.01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739313.65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739313.65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838333.28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838333.28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873516.85</v>
      </c>
      <c r="H62" s="6">
        <v>0</v>
      </c>
      <c r="I62" s="6">
        <v>0</v>
      </c>
      <c r="J62" s="6">
        <v>0</v>
      </c>
      <c r="K62" s="5">
        <f t="shared" si="14"/>
        <v>873516.85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825525.38</v>
      </c>
      <c r="I63" s="6">
        <v>0</v>
      </c>
      <c r="J63" s="6">
        <v>0</v>
      </c>
      <c r="K63" s="5">
        <f t="shared" si="14"/>
        <v>825525.38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406643.37</v>
      </c>
      <c r="J65" s="6">
        <v>0</v>
      </c>
      <c r="K65" s="5">
        <f t="shared" si="14"/>
        <v>406643.37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705011.56</v>
      </c>
      <c r="J66" s="6">
        <v>0</v>
      </c>
      <c r="K66" s="5">
        <f t="shared" si="14"/>
        <v>705011.56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416349.79</v>
      </c>
      <c r="K67" s="5">
        <f t="shared" si="14"/>
        <v>416349.79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2022-01-21T18:36:43Z</dcterms:modified>
  <cp:category/>
  <cp:version/>
  <cp:contentType/>
  <cp:contentStatus/>
</cp:coreProperties>
</file>