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<sst xmlns="http://schemas.openxmlformats.org/spreadsheetml/2006/main" count="76" uniqueCount="75">
  <si>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</si>
  <si>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</si>
  <si>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</si>
  <si>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</si>
  <si>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</si>
  <si>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</si>
  <si>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</si>
  <si>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</si>
  <si>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</si>
  <si>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</si>
  <si>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</si>
  <si>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</si>
  <si>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</si>
  <si>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</si>
  <si>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</si>
  <si>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</si>
  <si>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</si>
  <si>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</si>
  <si>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</si>
  <si>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</si>
  <si>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</si>
  <si>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</si>
  <si>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</si>
  <si>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</si>
  <si>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</si>
  <si>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</si>
  <si>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</si>
  <si>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</si>
  <si>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</si>
  <si>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</si>
  <si>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</si>
  <si>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</si>
  <si>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</si>
  <si>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</si>
  <si>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</si>
  <si>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</si>
  <si>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</si>
  <si>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</si>
  <si>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</si>
  <si>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</si>
  <si>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</si>
  <si>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</si>
  <si>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</si>
  <si>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</si>
  <si>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</si>
  <si>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</si>
  <si>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</si>
  <si>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</si>
  <si>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</si>
  <si>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</si>
  <si>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</si>
  <si>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</si>
  <si>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</si>
  <si>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</si>
  <si>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</si>
  <si>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</si>
  <si>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</si>
  <si>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</si>
  <si>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</si>
  <si>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</si>
  <si>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</si>
  <si>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</si>
  <si>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</si>
  <si>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</si>
  <si>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</si>
  <si>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</si>
  <si>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</si>
  <si>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</si>
  <si>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</si>
  <si>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</si>
  <si>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15/01/22 - VENCIMENTO 21/01/22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</si>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</sst>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147185</v>
      </c>
      <c r="C7" s="46">
        <f t="shared" si="0"/>
        <v>119772</v>
      </c>
      <c r="D7" s="46">
        <f t="shared" si="0"/>
        <v>174626</v>
      </c>
      <c r="E7" s="46">
        <f t="shared" si="0"/>
        <v>85302</v>
      </c>
      <c r="F7" s="46">
        <f t="shared" si="0"/>
        <v>116929</v>
      </c>
      <c r="G7" s="46">
        <f t="shared" si="0"/>
        <v>122943</v>
      </c>
      <c r="H7" s="46">
        <f t="shared" si="0"/>
        <v>149648</v>
      </c>
      <c r="I7" s="46">
        <f t="shared" si="0"/>
        <v>179455</v>
      </c>
      <c r="J7" s="46">
        <f t="shared" si="0"/>
        <v>41458</v>
      </c>
      <c r="K7" s="46">
        <f t="shared" si="0"/>
        <v>1137318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12322</v>
      </c>
      <c r="C8" s="44">
        <f t="shared" si="1"/>
        <v>12562</v>
      </c>
      <c r="D8" s="44">
        <f t="shared" si="1"/>
        <v>14772</v>
      </c>
      <c r="E8" s="44">
        <f t="shared" si="1"/>
        <v>8289</v>
      </c>
      <c r="F8" s="44">
        <f t="shared" si="1"/>
        <v>9537</v>
      </c>
      <c r="G8" s="44">
        <f t="shared" si="1"/>
        <v>6067</v>
      </c>
      <c r="H8" s="44">
        <f t="shared" si="1"/>
        <v>5657</v>
      </c>
      <c r="I8" s="44">
        <f t="shared" si="1"/>
        <v>13290</v>
      </c>
      <c r="J8" s="44">
        <f t="shared" si="1"/>
        <v>1572</v>
      </c>
      <c r="K8" s="37">
        <f>SUM(B8:J8)</f>
        <v>84068</v>
      </c>
      <c r="L8"/>
      <c r="M8"/>
      <c r="N8"/>
    </row>
    <row r="9" spans="1:14" ht="16.5" customHeight="1">
      <c r="A9" s="22" t="s">
        <v>34</v>
      </c>
      <c r="B9" s="44">
        <v>12307</v>
      </c>
      <c r="C9" s="44">
        <v>12559</v>
      </c>
      <c r="D9" s="44">
        <v>14770</v>
      </c>
      <c r="E9" s="44">
        <v>8229</v>
      </c>
      <c r="F9" s="44">
        <v>9528</v>
      </c>
      <c r="G9" s="44">
        <v>6066</v>
      </c>
      <c r="H9" s="44">
        <v>5657</v>
      </c>
      <c r="I9" s="44">
        <v>13247</v>
      </c>
      <c r="J9" s="44">
        <v>1572</v>
      </c>
      <c r="K9" s="37">
        <f>SUM(B9:J9)</f>
        <v>83935</v>
      </c>
      <c r="L9"/>
      <c r="M9"/>
      <c r="N9"/>
    </row>
    <row r="10" spans="1:14" ht="16.5" customHeight="1">
      <c r="A10" s="22" t="s">
        <v>33</v>
      </c>
      <c r="B10" s="44">
        <v>15</v>
      </c>
      <c r="C10" s="44">
        <v>3</v>
      </c>
      <c r="D10" s="44">
        <v>2</v>
      </c>
      <c r="E10" s="44">
        <v>60</v>
      </c>
      <c r="F10" s="44">
        <v>9</v>
      </c>
      <c r="G10" s="44">
        <v>1</v>
      </c>
      <c r="H10" s="44">
        <v>0</v>
      </c>
      <c r="I10" s="44">
        <v>43</v>
      </c>
      <c r="J10" s="44">
        <v>0</v>
      </c>
      <c r="K10" s="37">
        <f>SUM(B10:J10)</f>
        <v>133</v>
      </c>
      <c r="L10"/>
      <c r="M10"/>
      <c r="N10"/>
    </row>
    <row r="11" spans="1:14" ht="16.5" customHeight="1">
      <c r="A11" s="43" t="s">
        <v>32</v>
      </c>
      <c r="B11" s="42">
        <v>134863</v>
      </c>
      <c r="C11" s="42">
        <v>107210</v>
      </c>
      <c r="D11" s="42">
        <v>159854</v>
      </c>
      <c r="E11" s="42">
        <v>77013</v>
      </c>
      <c r="F11" s="42">
        <v>107392</v>
      </c>
      <c r="G11" s="42">
        <v>116876</v>
      </c>
      <c r="H11" s="42">
        <v>143991</v>
      </c>
      <c r="I11" s="42">
        <v>166165</v>
      </c>
      <c r="J11" s="42">
        <v>39886</v>
      </c>
      <c r="K11" s="37">
        <f>SUM(B11:J11)</f>
        <v>1053250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1.243325362583875</v>
      </c>
      <c r="C16" s="38">
        <v>1.340085868313633</v>
      </c>
      <c r="D16" s="38">
        <v>1.074444201821895</v>
      </c>
      <c r="E16" s="38">
        <v>1.396047437032015</v>
      </c>
      <c r="F16" s="38">
        <v>1.148425277513149</v>
      </c>
      <c r="G16" s="38">
        <v>1.158408814625079</v>
      </c>
      <c r="H16" s="38">
        <v>1.119104193545165</v>
      </c>
      <c r="I16" s="38">
        <v>1.153809981501459</v>
      </c>
      <c r="J16" s="38">
        <v>1.179084309938918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B19+B20+B21+B22+B23+B24+B25+B26</f>
        <v>721479.68</v>
      </c>
      <c r="C18" s="35">
        <f aca="true" t="shared" si="2" ref="C18:J18">C19+C20+C21+C22+C23+C24+C25+C26</f>
        <v>703575.8499999999</v>
      </c>
      <c r="D18" s="35">
        <f t="shared" si="2"/>
        <v>900375.6100000001</v>
      </c>
      <c r="E18" s="35">
        <f t="shared" si="2"/>
        <v>502592.57</v>
      </c>
      <c r="F18" s="35">
        <f t="shared" si="2"/>
        <v>595959.4299999999</v>
      </c>
      <c r="G18" s="35">
        <f t="shared" si="2"/>
        <v>633776.4900000001</v>
      </c>
      <c r="H18" s="35">
        <f t="shared" si="2"/>
        <v>603571.2899999999</v>
      </c>
      <c r="I18" s="35">
        <f t="shared" si="2"/>
        <v>758941.9</v>
      </c>
      <c r="J18" s="35">
        <f t="shared" si="2"/>
        <v>201853.34999999998</v>
      </c>
      <c r="K18" s="35">
        <f>SUM(B18:J18)</f>
        <v>5622126.17</v>
      </c>
      <c r="L18"/>
      <c r="M18"/>
      <c r="N18"/>
    </row>
    <row r="19" spans="1:14" ht="16.5" customHeight="1">
      <c r="A19" s="18" t="s">
        <v>74</v>
      </c>
      <c r="B19" s="60">
        <f>ROUND((B13+B14)*B7,2)</f>
        <v>563512.49</v>
      </c>
      <c r="C19" s="60">
        <f aca="true" t="shared" si="3" ref="C19:J19">ROUND((C13+C14)*C7,2)</f>
        <v>503773.01</v>
      </c>
      <c r="D19" s="60">
        <f t="shared" si="3"/>
        <v>814228.65</v>
      </c>
      <c r="E19" s="60">
        <f t="shared" si="3"/>
        <v>345805.78</v>
      </c>
      <c r="F19" s="60">
        <f t="shared" si="3"/>
        <v>501637.1</v>
      </c>
      <c r="G19" s="60">
        <f t="shared" si="3"/>
        <v>532785.78</v>
      </c>
      <c r="H19" s="60">
        <f t="shared" si="3"/>
        <v>516345.46</v>
      </c>
      <c r="I19" s="60">
        <f t="shared" si="3"/>
        <v>625472.46</v>
      </c>
      <c r="J19" s="60">
        <f t="shared" si="3"/>
        <v>163502.06</v>
      </c>
      <c r="K19" s="30">
        <f>SUM(B19:J19)</f>
        <v>4567062.789999999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137116.88</v>
      </c>
      <c r="C20" s="30">
        <f t="shared" si="4"/>
        <v>171326.08</v>
      </c>
      <c r="D20" s="30">
        <f t="shared" si="4"/>
        <v>60614.6</v>
      </c>
      <c r="E20" s="30">
        <f t="shared" si="4"/>
        <v>136955.49</v>
      </c>
      <c r="F20" s="30">
        <f t="shared" si="4"/>
        <v>74455.63</v>
      </c>
      <c r="G20" s="30">
        <f t="shared" si="4"/>
        <v>84397.96</v>
      </c>
      <c r="H20" s="30">
        <f t="shared" si="4"/>
        <v>61498.91</v>
      </c>
      <c r="I20" s="30">
        <f t="shared" si="4"/>
        <v>96203.91</v>
      </c>
      <c r="J20" s="30">
        <f t="shared" si="4"/>
        <v>29280.65</v>
      </c>
      <c r="K20" s="30">
        <f aca="true" t="shared" si="5" ref="K18:K26">SUM(B20:J20)</f>
        <v>851850.11</v>
      </c>
      <c r="L20"/>
      <c r="M20"/>
      <c r="N20"/>
    </row>
    <row r="21" spans="1:14" ht="16.5" customHeight="1">
      <c r="A21" s="18" t="s">
        <v>28</v>
      </c>
      <c r="B21" s="30">
        <v>18293.34</v>
      </c>
      <c r="C21" s="30">
        <v>24472.07</v>
      </c>
      <c r="D21" s="30">
        <v>19757.39</v>
      </c>
      <c r="E21" s="30">
        <v>16128.3</v>
      </c>
      <c r="F21" s="30">
        <v>17497.7</v>
      </c>
      <c r="G21" s="30">
        <v>14168.05</v>
      </c>
      <c r="H21" s="30">
        <v>21873.07</v>
      </c>
      <c r="I21" s="30">
        <v>33177.3</v>
      </c>
      <c r="J21" s="30">
        <v>7293.4</v>
      </c>
      <c r="K21" s="30">
        <f t="shared" si="5"/>
        <v>172660.62000000002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1081.41</v>
      </c>
      <c r="C26" s="30">
        <v>1053.57</v>
      </c>
      <c r="D26" s="30">
        <v>1348.29</v>
      </c>
      <c r="E26" s="30">
        <v>751.88</v>
      </c>
      <c r="F26" s="30">
        <v>893.44</v>
      </c>
      <c r="G26" s="30">
        <v>949.14</v>
      </c>
      <c r="H26" s="30">
        <v>902.73</v>
      </c>
      <c r="I26" s="30">
        <v>1137.11</v>
      </c>
      <c r="J26" s="30">
        <v>301.68</v>
      </c>
      <c r="K26" s="30">
        <f t="shared" si="5"/>
        <v>8419.25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-60164.14</v>
      </c>
      <c r="C29" s="30">
        <f t="shared" si="6"/>
        <v>-61118.09</v>
      </c>
      <c r="D29" s="30">
        <f t="shared" si="6"/>
        <v>-92422.82</v>
      </c>
      <c r="E29" s="30">
        <f t="shared" si="6"/>
        <v>-40388.549999999996</v>
      </c>
      <c r="F29" s="30">
        <f t="shared" si="6"/>
        <v>-46891.299999999996</v>
      </c>
      <c r="G29" s="30">
        <f t="shared" si="6"/>
        <v>-31968.2</v>
      </c>
      <c r="H29" s="30">
        <f t="shared" si="6"/>
        <v>-29910.52</v>
      </c>
      <c r="I29" s="30">
        <f t="shared" si="6"/>
        <v>-64609.840000000004</v>
      </c>
      <c r="J29" s="30">
        <f t="shared" si="6"/>
        <v>-14366.14</v>
      </c>
      <c r="K29" s="30">
        <f aca="true" t="shared" si="7" ref="K29:K37">SUM(B29:J29)</f>
        <v>-441839.60000000003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-54150.8</v>
      </c>
      <c r="C30" s="30">
        <f t="shared" si="8"/>
        <v>-55259.6</v>
      </c>
      <c r="D30" s="30">
        <f t="shared" si="8"/>
        <v>-64988</v>
      </c>
      <c r="E30" s="30">
        <f t="shared" si="8"/>
        <v>-36207.6</v>
      </c>
      <c r="F30" s="30">
        <f t="shared" si="8"/>
        <v>-41923.2</v>
      </c>
      <c r="G30" s="30">
        <f t="shared" si="8"/>
        <v>-26690.4</v>
      </c>
      <c r="H30" s="30">
        <f t="shared" si="8"/>
        <v>-24890.8</v>
      </c>
      <c r="I30" s="30">
        <f t="shared" si="8"/>
        <v>-58286.8</v>
      </c>
      <c r="J30" s="30">
        <f t="shared" si="8"/>
        <v>-6916.8</v>
      </c>
      <c r="K30" s="30">
        <f t="shared" si="7"/>
        <v>-369314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-54150.8</v>
      </c>
      <c r="C31" s="30">
        <f aca="true" t="shared" si="9" ref="C31:J31">-ROUND((C9)*$E$3,2)</f>
        <v>-55259.6</v>
      </c>
      <c r="D31" s="30">
        <f t="shared" si="9"/>
        <v>-64988</v>
      </c>
      <c r="E31" s="30">
        <f t="shared" si="9"/>
        <v>-36207.6</v>
      </c>
      <c r="F31" s="30">
        <f t="shared" si="9"/>
        <v>-41923.2</v>
      </c>
      <c r="G31" s="30">
        <f t="shared" si="9"/>
        <v>-26690.4</v>
      </c>
      <c r="H31" s="30">
        <f t="shared" si="9"/>
        <v>-24890.8</v>
      </c>
      <c r="I31" s="30">
        <f t="shared" si="9"/>
        <v>-58286.8</v>
      </c>
      <c r="J31" s="30">
        <f t="shared" si="9"/>
        <v>-6916.8</v>
      </c>
      <c r="K31" s="30">
        <f t="shared" si="7"/>
        <v>-369314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-6013.34</v>
      </c>
      <c r="C35" s="27">
        <f t="shared" si="10"/>
        <v>-5858.49</v>
      </c>
      <c r="D35" s="27">
        <f t="shared" si="10"/>
        <v>-27434.82</v>
      </c>
      <c r="E35" s="27">
        <f t="shared" si="10"/>
        <v>-4180.95</v>
      </c>
      <c r="F35" s="27">
        <f t="shared" si="10"/>
        <v>-4968.1</v>
      </c>
      <c r="G35" s="27">
        <f t="shared" si="10"/>
        <v>-5277.8</v>
      </c>
      <c r="H35" s="27">
        <f t="shared" si="10"/>
        <v>-5019.72</v>
      </c>
      <c r="I35" s="27">
        <f t="shared" si="10"/>
        <v>-6323.04</v>
      </c>
      <c r="J35" s="27">
        <f t="shared" si="10"/>
        <v>-7449.34</v>
      </c>
      <c r="K35" s="30">
        <f t="shared" si="7"/>
        <v>-72525.6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-6013.34</v>
      </c>
      <c r="C45" s="17">
        <v>-5858.49</v>
      </c>
      <c r="D45" s="17">
        <v>-7497.32</v>
      </c>
      <c r="E45" s="17">
        <v>-4180.95</v>
      </c>
      <c r="F45" s="17">
        <v>-4968.1</v>
      </c>
      <c r="G45" s="17">
        <v>-5277.8</v>
      </c>
      <c r="H45" s="17">
        <v>-5019.72</v>
      </c>
      <c r="I45" s="17">
        <v>-6323.04</v>
      </c>
      <c r="J45" s="17">
        <v>-1677.54</v>
      </c>
      <c r="K45" s="17">
        <f>SUM(B45:J45)</f>
        <v>-46816.30000000001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661315.54</v>
      </c>
      <c r="C49" s="27">
        <f aca="true" t="shared" si="11" ref="C49:J49">IF(C18+C29+C50&lt;0,0,C18+C29+C50)</f>
        <v>642457.7599999999</v>
      </c>
      <c r="D49" s="27">
        <f t="shared" si="11"/>
        <v>807952.79</v>
      </c>
      <c r="E49" s="27">
        <f t="shared" si="11"/>
        <v>462204.02</v>
      </c>
      <c r="F49" s="27">
        <f t="shared" si="11"/>
        <v>549068.1299999999</v>
      </c>
      <c r="G49" s="27">
        <f t="shared" si="11"/>
        <v>601808.2900000002</v>
      </c>
      <c r="H49" s="27">
        <f t="shared" si="11"/>
        <v>573660.7699999999</v>
      </c>
      <c r="I49" s="27">
        <f t="shared" si="11"/>
        <v>694332.06</v>
      </c>
      <c r="J49" s="27">
        <f t="shared" si="11"/>
        <v>187487.20999999996</v>
      </c>
      <c r="K49" s="20">
        <f>SUM(B49:J49)</f>
        <v>5180286.569999999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661315.54</v>
      </c>
      <c r="C55" s="10">
        <f t="shared" si="13"/>
        <v>642457.76</v>
      </c>
      <c r="D55" s="10">
        <f t="shared" si="13"/>
        <v>807952.8</v>
      </c>
      <c r="E55" s="10">
        <f t="shared" si="13"/>
        <v>462204.02</v>
      </c>
      <c r="F55" s="10">
        <f t="shared" si="13"/>
        <v>549068.13</v>
      </c>
      <c r="G55" s="10">
        <f t="shared" si="13"/>
        <v>601808.3</v>
      </c>
      <c r="H55" s="10">
        <f t="shared" si="13"/>
        <v>573660.78</v>
      </c>
      <c r="I55" s="10">
        <f>SUM(I56:I68)</f>
        <v>694332.05</v>
      </c>
      <c r="J55" s="10">
        <f t="shared" si="13"/>
        <v>187487.21</v>
      </c>
      <c r="K55" s="5">
        <f>SUM(K56:K68)</f>
        <v>5180286.59</v>
      </c>
      <c r="L55" s="9"/>
    </row>
    <row r="56" spans="1:11" ht="16.5" customHeight="1">
      <c r="A56" s="7" t="s">
        <v>59</v>
      </c>
      <c r="B56" s="8">
        <v>578651.1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578651.1</v>
      </c>
    </row>
    <row r="57" spans="1:11" ht="16.5" customHeight="1">
      <c r="A57" s="7" t="s">
        <v>60</v>
      </c>
      <c r="B57" s="8">
        <v>82664.44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82664.44</v>
      </c>
    </row>
    <row r="58" spans="1:11" ht="16.5" customHeight="1">
      <c r="A58" s="7" t="s">
        <v>4</v>
      </c>
      <c r="B58" s="6">
        <v>0</v>
      </c>
      <c r="C58" s="8">
        <v>642457.76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642457.76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807952.8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807952.8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462204.02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462204.02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549068.13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549068.13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601808.3</v>
      </c>
      <c r="H62" s="6">
        <v>0</v>
      </c>
      <c r="I62" s="6">
        <v>0</v>
      </c>
      <c r="J62" s="6">
        <v>0</v>
      </c>
      <c r="K62" s="5">
        <f t="shared" si="14"/>
        <v>601808.3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573660.78</v>
      </c>
      <c r="I63" s="6">
        <v>0</v>
      </c>
      <c r="J63" s="6">
        <v>0</v>
      </c>
      <c r="K63" s="5">
        <f t="shared" si="14"/>
        <v>573660.78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249612.37</v>
      </c>
      <c r="J65" s="6">
        <v>0</v>
      </c>
      <c r="K65" s="5">
        <f t="shared" si="14"/>
        <v>249612.37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444719.68</v>
      </c>
      <c r="J66" s="6">
        <v>0</v>
      </c>
      <c r="K66" s="5">
        <f t="shared" si="14"/>
        <v>444719.68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187487.21</v>
      </c>
      <c r="K67" s="5">
        <f t="shared" si="14"/>
        <v>187487.21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2022-01-20T19:11:55Z</dcterms:modified>
  <cp:category/>
  <cp:version/>
  <cp:contentType/>
  <cp:contentStatus/>
</cp:coreProperties>
</file>