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<sst xmlns="http://schemas.openxmlformats.org/spreadsheetml/2006/main" count="76" uniqueCount="75">
  <si>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</si>
  <si>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</si>
  <si>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</si>
  <si>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</si>
  <si>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</si>
  <si>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</si>
  <si>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</si>
  <si>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</si>
  <si>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</si>
  <si>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</si>
  <si>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</si>
  <si>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</si>
  <si>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</si>
  <si>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</si>
  <si>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</si>
  <si>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</si>
  <si>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</si>
  <si>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</si>
  <si>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</si>
  <si>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</si>
  <si>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</si>
  <si>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</si>
  <si>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</si>
  <si>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</si>
  <si>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</si>
  <si>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</si>
  <si>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</si>
  <si>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</si>
  <si>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</si>
  <si>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</si>
  <si>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</si>
  <si>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</si>
  <si>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</si>
  <si>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</si>
  <si>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</si>
  <si>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</si>
  <si>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</si>
  <si>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</si>
  <si>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</si>
  <si>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</si>
  <si>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</si>
  <si>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</si>
  <si>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</si>
  <si>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</si>
  <si>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</si>
  <si>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</si>
  <si>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</si>
  <si>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</si>
  <si>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</si>
  <si>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</si>
  <si>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</si>
  <si>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</si>
  <si>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</si>
  <si>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</si>
  <si>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</si>
  <si>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</si>
  <si>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</si>
  <si>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</si>
  <si>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</si>
  <si>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</si>
  <si>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</si>
  <si>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</si>
  <si>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</si>
  <si>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</si>
  <si>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</si>
  <si>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</si>
  <si>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</si>
  <si>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</si>
  <si>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</si>
  <si>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</si>
  <si>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14/01/22 - VENCIMENTO 21/01/22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</si>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</sst>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50</v>
      </c>
      <c r="B4" s="58" t="s">
        <v>49</v>
      </c>
      <c r="C4" s="59"/>
      <c r="D4" s="59"/>
      <c r="E4" s="59"/>
      <c r="F4" s="59"/>
      <c r="G4" s="59"/>
      <c r="H4" s="59"/>
      <c r="I4" s="59"/>
      <c r="J4" s="59"/>
      <c r="K4" s="57" t="s">
        <v>48</v>
      </c>
    </row>
    <row r="5" spans="1:11" ht="43.5" customHeight="1">
      <c r="A5" s="57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7"/>
    </row>
    <row r="6" spans="1:11" ht="18.75" customHeight="1">
      <c r="A6" s="57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7"/>
    </row>
    <row r="7" spans="1:14" ht="16.5" customHeight="1">
      <c r="A7" s="13" t="s">
        <v>36</v>
      </c>
      <c r="B7" s="46">
        <f aca="true" t="shared" si="0" ref="B7:K7">B8+B11</f>
        <v>249332</v>
      </c>
      <c r="C7" s="46">
        <f t="shared" si="0"/>
        <v>207603</v>
      </c>
      <c r="D7" s="46">
        <f t="shared" si="0"/>
        <v>271306</v>
      </c>
      <c r="E7" s="46">
        <f t="shared" si="0"/>
        <v>140244</v>
      </c>
      <c r="F7" s="46">
        <f t="shared" si="0"/>
        <v>176512</v>
      </c>
      <c r="G7" s="46">
        <f t="shared" si="0"/>
        <v>182942</v>
      </c>
      <c r="H7" s="46">
        <f t="shared" si="0"/>
        <v>217717</v>
      </c>
      <c r="I7" s="46">
        <f t="shared" si="0"/>
        <v>288644</v>
      </c>
      <c r="J7" s="46">
        <f t="shared" si="0"/>
        <v>89422</v>
      </c>
      <c r="K7" s="46">
        <f t="shared" si="0"/>
        <v>1823722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16890</v>
      </c>
      <c r="C8" s="44">
        <f t="shared" si="1"/>
        <v>16723</v>
      </c>
      <c r="D8" s="44">
        <f t="shared" si="1"/>
        <v>17770</v>
      </c>
      <c r="E8" s="44">
        <f t="shared" si="1"/>
        <v>10690</v>
      </c>
      <c r="F8" s="44">
        <f t="shared" si="1"/>
        <v>12847</v>
      </c>
      <c r="G8" s="44">
        <f t="shared" si="1"/>
        <v>7377</v>
      </c>
      <c r="H8" s="44">
        <f t="shared" si="1"/>
        <v>6645</v>
      </c>
      <c r="I8" s="44">
        <f t="shared" si="1"/>
        <v>17816</v>
      </c>
      <c r="J8" s="44">
        <f t="shared" si="1"/>
        <v>3121</v>
      </c>
      <c r="K8" s="37">
        <f>SUM(B8:J8)</f>
        <v>109879</v>
      </c>
      <c r="L8"/>
      <c r="M8"/>
      <c r="N8"/>
    </row>
    <row r="9" spans="1:14" ht="16.5" customHeight="1">
      <c r="A9" s="22" t="s">
        <v>34</v>
      </c>
      <c r="B9" s="44">
        <v>16860</v>
      </c>
      <c r="C9" s="44">
        <v>16716</v>
      </c>
      <c r="D9" s="44">
        <v>17763</v>
      </c>
      <c r="E9" s="44">
        <v>10641</v>
      </c>
      <c r="F9" s="44">
        <v>12833</v>
      </c>
      <c r="G9" s="44">
        <v>7375</v>
      </c>
      <c r="H9" s="44">
        <v>6645</v>
      </c>
      <c r="I9" s="44">
        <v>17731</v>
      </c>
      <c r="J9" s="44">
        <v>3121</v>
      </c>
      <c r="K9" s="37">
        <f>SUM(B9:J9)</f>
        <v>109685</v>
      </c>
      <c r="L9"/>
      <c r="M9"/>
      <c r="N9"/>
    </row>
    <row r="10" spans="1:14" ht="16.5" customHeight="1">
      <c r="A10" s="22" t="s">
        <v>33</v>
      </c>
      <c r="B10" s="44">
        <v>30</v>
      </c>
      <c r="C10" s="44">
        <v>7</v>
      </c>
      <c r="D10" s="44">
        <v>7</v>
      </c>
      <c r="E10" s="44">
        <v>49</v>
      </c>
      <c r="F10" s="44">
        <v>14</v>
      </c>
      <c r="G10" s="44">
        <v>2</v>
      </c>
      <c r="H10" s="44">
        <v>0</v>
      </c>
      <c r="I10" s="44">
        <v>85</v>
      </c>
      <c r="J10" s="44">
        <v>0</v>
      </c>
      <c r="K10" s="37">
        <f>SUM(B10:J10)</f>
        <v>194</v>
      </c>
      <c r="L10"/>
      <c r="M10"/>
      <c r="N10"/>
    </row>
    <row r="11" spans="1:14" ht="16.5" customHeight="1">
      <c r="A11" s="43" t="s">
        <v>32</v>
      </c>
      <c r="B11" s="42">
        <v>232442</v>
      </c>
      <c r="C11" s="42">
        <v>190880</v>
      </c>
      <c r="D11" s="42">
        <v>253536</v>
      </c>
      <c r="E11" s="42">
        <v>129554</v>
      </c>
      <c r="F11" s="42">
        <v>163665</v>
      </c>
      <c r="G11" s="42">
        <v>175565</v>
      </c>
      <c r="H11" s="42">
        <v>211072</v>
      </c>
      <c r="I11" s="42">
        <v>270828</v>
      </c>
      <c r="J11" s="42">
        <v>86301</v>
      </c>
      <c r="K11" s="37">
        <f>SUM(B11:J11)</f>
        <v>1713843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1.276872092015083</v>
      </c>
      <c r="C16" s="38">
        <v>1.332829085742195</v>
      </c>
      <c r="D16" s="38">
        <v>1.095239863037794</v>
      </c>
      <c r="E16" s="38">
        <v>1.437328411018177</v>
      </c>
      <c r="F16" s="38">
        <v>1.159310815440597</v>
      </c>
      <c r="G16" s="38">
        <v>1.223634515204017</v>
      </c>
      <c r="H16" s="38">
        <v>1.139732839866608</v>
      </c>
      <c r="I16" s="38">
        <v>1.153809981501459</v>
      </c>
      <c r="J16" s="38">
        <v>1.212454612597207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1257233.9000000001</v>
      </c>
      <c r="C18" s="35">
        <f aca="true" t="shared" si="2" ref="C18:J18">C19+C20+C21+C22+C23+C24+C25+C26</f>
        <v>1200628.51</v>
      </c>
      <c r="D18" s="35">
        <f t="shared" si="2"/>
        <v>1419652.21</v>
      </c>
      <c r="E18" s="35">
        <f t="shared" si="2"/>
        <v>844967.33</v>
      </c>
      <c r="F18" s="35">
        <f t="shared" si="2"/>
        <v>904899.5800000001</v>
      </c>
      <c r="G18" s="35">
        <f t="shared" si="2"/>
        <v>995098.91</v>
      </c>
      <c r="H18" s="35">
        <f t="shared" si="2"/>
        <v>887361.8800000001</v>
      </c>
      <c r="I18" s="35">
        <f t="shared" si="2"/>
        <v>1215319.8800000001</v>
      </c>
      <c r="J18" s="35">
        <f t="shared" si="2"/>
        <v>442455.44</v>
      </c>
      <c r="K18" s="35">
        <f>SUM(B18:J18)</f>
        <v>9167617.64</v>
      </c>
      <c r="L18"/>
      <c r="M18"/>
      <c r="N18"/>
    </row>
    <row r="19" spans="1:14" ht="16.5" customHeight="1">
      <c r="A19" s="18" t="s">
        <v>73</v>
      </c>
      <c r="B19" s="60">
        <f>ROUND((B13+B14)*B7,2)</f>
        <v>954592.5</v>
      </c>
      <c r="C19" s="60">
        <f aca="true" t="shared" si="3" ref="C19:J19">ROUND((C13+C14)*C7,2)</f>
        <v>873198.98</v>
      </c>
      <c r="D19" s="60">
        <f t="shared" si="3"/>
        <v>1265018.49</v>
      </c>
      <c r="E19" s="60">
        <f t="shared" si="3"/>
        <v>568535.15</v>
      </c>
      <c r="F19" s="60">
        <f t="shared" si="3"/>
        <v>757254.13</v>
      </c>
      <c r="G19" s="60">
        <f t="shared" si="3"/>
        <v>792797.45</v>
      </c>
      <c r="H19" s="60">
        <f t="shared" si="3"/>
        <v>751210.74</v>
      </c>
      <c r="I19" s="60">
        <f t="shared" si="3"/>
        <v>1006039.8</v>
      </c>
      <c r="J19" s="60">
        <f t="shared" si="3"/>
        <v>352662.48</v>
      </c>
      <c r="K19" s="30">
        <f>SUM(B19:J19)</f>
        <v>7321309.720000001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264300.02</v>
      </c>
      <c r="C20" s="30">
        <f t="shared" si="4"/>
        <v>290626.02</v>
      </c>
      <c r="D20" s="30">
        <f t="shared" si="4"/>
        <v>120480.19</v>
      </c>
      <c r="E20" s="30">
        <f t="shared" si="4"/>
        <v>248636.57</v>
      </c>
      <c r="F20" s="30">
        <f t="shared" si="4"/>
        <v>120638.77</v>
      </c>
      <c r="G20" s="30">
        <f t="shared" si="4"/>
        <v>177296.87</v>
      </c>
      <c r="H20" s="30">
        <f t="shared" si="4"/>
        <v>104968.81</v>
      </c>
      <c r="I20" s="30">
        <f t="shared" si="4"/>
        <v>154738.96</v>
      </c>
      <c r="J20" s="30">
        <f t="shared" si="4"/>
        <v>74924.77</v>
      </c>
      <c r="K20" s="30">
        <f aca="true" t="shared" si="5" ref="K18:K26">SUM(B20:J20)</f>
        <v>1556610.98</v>
      </c>
      <c r="L20"/>
      <c r="M20"/>
      <c r="N20"/>
    </row>
    <row r="21" spans="1:14" ht="16.5" customHeight="1">
      <c r="A21" s="18" t="s">
        <v>28</v>
      </c>
      <c r="B21" s="30">
        <v>35666.05</v>
      </c>
      <c r="C21" s="30">
        <v>32706</v>
      </c>
      <c r="D21" s="30">
        <v>28371.6</v>
      </c>
      <c r="E21" s="30">
        <v>24039.23</v>
      </c>
      <c r="F21" s="30">
        <v>24667.85</v>
      </c>
      <c r="G21" s="30">
        <v>22579.89</v>
      </c>
      <c r="H21" s="30">
        <v>27384.18</v>
      </c>
      <c r="I21" s="30">
        <v>50429.68</v>
      </c>
      <c r="J21" s="30">
        <v>12970.28</v>
      </c>
      <c r="K21" s="30">
        <f t="shared" si="5"/>
        <v>258814.75999999998</v>
      </c>
      <c r="L21"/>
      <c r="M21"/>
      <c r="N21"/>
    </row>
    <row r="22" spans="1:14" ht="16.5" customHeight="1">
      <c r="A22" s="18" t="s">
        <v>27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1199.77</v>
      </c>
      <c r="C26" s="30">
        <v>1146.39</v>
      </c>
      <c r="D26" s="30">
        <v>1355.25</v>
      </c>
      <c r="E26" s="30">
        <v>805.26</v>
      </c>
      <c r="F26" s="30">
        <v>863.27</v>
      </c>
      <c r="G26" s="30">
        <v>949.14</v>
      </c>
      <c r="H26" s="30">
        <v>847.03</v>
      </c>
      <c r="I26" s="30">
        <v>1160.32</v>
      </c>
      <c r="J26" s="30">
        <v>422.35</v>
      </c>
      <c r="K26" s="30">
        <f t="shared" si="5"/>
        <v>8748.78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25</v>
      </c>
      <c r="B29" s="30">
        <f aca="true" t="shared" si="6" ref="B29:J29">+B30+B35+B47</f>
        <v>-138779.76</v>
      </c>
      <c r="C29" s="30">
        <f t="shared" si="6"/>
        <v>-94981.06</v>
      </c>
      <c r="D29" s="30">
        <f t="shared" si="6"/>
        <v>-141923.41999999998</v>
      </c>
      <c r="E29" s="30">
        <f t="shared" si="6"/>
        <v>-118348.56</v>
      </c>
      <c r="F29" s="30">
        <f t="shared" si="6"/>
        <v>-75313.73</v>
      </c>
      <c r="G29" s="30">
        <f t="shared" si="6"/>
        <v>-132125.15000000002</v>
      </c>
      <c r="H29" s="30">
        <f t="shared" si="6"/>
        <v>-63502.59</v>
      </c>
      <c r="I29" s="30">
        <f t="shared" si="6"/>
        <v>-107595.32999999999</v>
      </c>
      <c r="J29" s="30">
        <f t="shared" si="6"/>
        <v>-29956.93</v>
      </c>
      <c r="K29" s="30">
        <f aca="true" t="shared" si="7" ref="K29:K37">SUM(B29:J29)</f>
        <v>-902526.53</v>
      </c>
      <c r="L29"/>
      <c r="M29"/>
      <c r="N29"/>
    </row>
    <row r="30" spans="1:14" ht="16.5" customHeight="1">
      <c r="A30" s="18" t="s">
        <v>24</v>
      </c>
      <c r="B30" s="30">
        <f aca="true" t="shared" si="8" ref="B30:J30">B31+B32+B33+B34</f>
        <v>-123788.57</v>
      </c>
      <c r="C30" s="30">
        <f t="shared" si="8"/>
        <v>-80815.31</v>
      </c>
      <c r="D30" s="30">
        <f t="shared" si="8"/>
        <v>-94203.7</v>
      </c>
      <c r="E30" s="30">
        <f t="shared" si="8"/>
        <v>-96772.85</v>
      </c>
      <c r="F30" s="30">
        <f t="shared" si="8"/>
        <v>-56465.2</v>
      </c>
      <c r="G30" s="30">
        <f t="shared" si="8"/>
        <v>-92151.26000000001</v>
      </c>
      <c r="H30" s="30">
        <f t="shared" si="8"/>
        <v>-40794.4</v>
      </c>
      <c r="I30" s="30">
        <f t="shared" si="8"/>
        <v>-96050.87</v>
      </c>
      <c r="J30" s="30">
        <f t="shared" si="8"/>
        <v>-19296.11</v>
      </c>
      <c r="K30" s="30">
        <f t="shared" si="7"/>
        <v>-700338.2700000001</v>
      </c>
      <c r="L30"/>
      <c r="M30"/>
      <c r="N30"/>
    </row>
    <row r="31" spans="1:14" s="23" customFormat="1" ht="16.5" customHeight="1">
      <c r="A31" s="29" t="s">
        <v>58</v>
      </c>
      <c r="B31" s="30">
        <f>-ROUND((B9)*$E$3,2)</f>
        <v>-74184</v>
      </c>
      <c r="C31" s="30">
        <f aca="true" t="shared" si="9" ref="C31:J31">-ROUND((C9)*$E$3,2)</f>
        <v>-73550.4</v>
      </c>
      <c r="D31" s="30">
        <f t="shared" si="9"/>
        <v>-78157.2</v>
      </c>
      <c r="E31" s="30">
        <f t="shared" si="9"/>
        <v>-46820.4</v>
      </c>
      <c r="F31" s="30">
        <f t="shared" si="9"/>
        <v>-56465.2</v>
      </c>
      <c r="G31" s="30">
        <f t="shared" si="9"/>
        <v>-32450</v>
      </c>
      <c r="H31" s="30">
        <f t="shared" si="9"/>
        <v>-29238</v>
      </c>
      <c r="I31" s="30">
        <f t="shared" si="9"/>
        <v>-78016.4</v>
      </c>
      <c r="J31" s="30">
        <f t="shared" si="9"/>
        <v>-13732.4</v>
      </c>
      <c r="K31" s="30">
        <f t="shared" si="7"/>
        <v>-482614</v>
      </c>
      <c r="L31" s="28"/>
      <c r="M31"/>
      <c r="N31"/>
    </row>
    <row r="32" spans="1:14" ht="16.5" customHeight="1">
      <c r="A32" s="25" t="s">
        <v>23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22</v>
      </c>
      <c r="B33" s="30">
        <v>-2340.8</v>
      </c>
      <c r="C33" s="30">
        <v>-646.8</v>
      </c>
      <c r="D33" s="30">
        <v>-1293.6</v>
      </c>
      <c r="E33" s="30">
        <v>-1416.8</v>
      </c>
      <c r="F33" s="26">
        <v>0</v>
      </c>
      <c r="G33" s="30">
        <v>-1078</v>
      </c>
      <c r="H33" s="30">
        <v>-165.47</v>
      </c>
      <c r="I33" s="30">
        <v>-258.23</v>
      </c>
      <c r="J33" s="30">
        <v>-79.67</v>
      </c>
      <c r="K33" s="30">
        <f t="shared" si="7"/>
        <v>-7279.370000000001</v>
      </c>
      <c r="L33"/>
      <c r="M33"/>
      <c r="N33"/>
    </row>
    <row r="34" spans="1:14" ht="16.5" customHeight="1">
      <c r="A34" s="25" t="s">
        <v>21</v>
      </c>
      <c r="B34" s="30">
        <v>-47263.77</v>
      </c>
      <c r="C34" s="30">
        <v>-6618.11</v>
      </c>
      <c r="D34" s="30">
        <v>-14752.9</v>
      </c>
      <c r="E34" s="30">
        <v>-48535.65</v>
      </c>
      <c r="F34" s="26">
        <v>0</v>
      </c>
      <c r="G34" s="30">
        <v>-58623.26</v>
      </c>
      <c r="H34" s="30">
        <v>-11390.93</v>
      </c>
      <c r="I34" s="30">
        <v>-17776.24</v>
      </c>
      <c r="J34" s="30">
        <v>-5484.04</v>
      </c>
      <c r="K34" s="30">
        <f t="shared" si="7"/>
        <v>-210444.9</v>
      </c>
      <c r="L34"/>
      <c r="M34"/>
      <c r="N34"/>
    </row>
    <row r="35" spans="1:14" s="23" customFormat="1" ht="16.5" customHeight="1">
      <c r="A35" s="18" t="s">
        <v>20</v>
      </c>
      <c r="B35" s="27">
        <f aca="true" t="shared" si="10" ref="B35:J35">SUM(B36:B45)</f>
        <v>-14991.189999999999</v>
      </c>
      <c r="C35" s="27">
        <f t="shared" si="10"/>
        <v>-14165.75</v>
      </c>
      <c r="D35" s="27">
        <f t="shared" si="10"/>
        <v>-47719.72</v>
      </c>
      <c r="E35" s="27">
        <f t="shared" si="10"/>
        <v>-21575.71</v>
      </c>
      <c r="F35" s="27">
        <f t="shared" si="10"/>
        <v>-18848.53</v>
      </c>
      <c r="G35" s="27">
        <f t="shared" si="10"/>
        <v>-39973.89</v>
      </c>
      <c r="H35" s="27">
        <f t="shared" si="10"/>
        <v>-22708.19</v>
      </c>
      <c r="I35" s="27">
        <f t="shared" si="10"/>
        <v>-11544.46</v>
      </c>
      <c r="J35" s="27">
        <f t="shared" si="10"/>
        <v>-10660.82</v>
      </c>
      <c r="K35" s="30">
        <f t="shared" si="7"/>
        <v>-202188.25999999998</v>
      </c>
      <c r="L35"/>
      <c r="M35"/>
      <c r="N35"/>
    </row>
    <row r="36" spans="1:14" ht="16.5" customHeight="1">
      <c r="A36" s="25" t="s">
        <v>19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18</v>
      </c>
      <c r="B37" s="27">
        <v>-8319.74</v>
      </c>
      <c r="C37" s="27">
        <v>-7791.09</v>
      </c>
      <c r="D37" s="27">
        <v>-20246.19</v>
      </c>
      <c r="E37" s="27">
        <v>-17097.96</v>
      </c>
      <c r="F37" s="27">
        <v>-14048.18</v>
      </c>
      <c r="G37" s="27">
        <v>-34696.09</v>
      </c>
      <c r="H37" s="27">
        <v>-17998.17</v>
      </c>
      <c r="I37" s="27">
        <v>-5092.38</v>
      </c>
      <c r="J37" s="27">
        <v>-2540.46</v>
      </c>
      <c r="K37" s="30">
        <f t="shared" si="7"/>
        <v>-127830.26000000001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10</v>
      </c>
      <c r="B45" s="17">
        <v>-6671.45</v>
      </c>
      <c r="C45" s="17">
        <v>-6374.66</v>
      </c>
      <c r="D45" s="17">
        <v>-7536.03</v>
      </c>
      <c r="E45" s="17">
        <v>-4477.75</v>
      </c>
      <c r="F45" s="17">
        <v>-4800.35</v>
      </c>
      <c r="G45" s="17">
        <v>-5277.8</v>
      </c>
      <c r="H45" s="17">
        <v>-4710.02</v>
      </c>
      <c r="I45" s="17">
        <v>-6452.08</v>
      </c>
      <c r="J45" s="17">
        <v>-2348.56</v>
      </c>
      <c r="K45" s="17">
        <f>SUM(B45:J45)</f>
        <v>-48648.7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1118454.1400000001</v>
      </c>
      <c r="C49" s="27">
        <f aca="true" t="shared" si="11" ref="C49:J49">IF(C18+C29+C50&lt;0,0,C18+C29+C50)</f>
        <v>1105647.45</v>
      </c>
      <c r="D49" s="27">
        <f t="shared" si="11"/>
        <v>1277728.79</v>
      </c>
      <c r="E49" s="27">
        <f t="shared" si="11"/>
        <v>726618.77</v>
      </c>
      <c r="F49" s="27">
        <f t="shared" si="11"/>
        <v>829585.8500000001</v>
      </c>
      <c r="G49" s="27">
        <f t="shared" si="11"/>
        <v>862973.76</v>
      </c>
      <c r="H49" s="27">
        <f t="shared" si="11"/>
        <v>823859.2900000002</v>
      </c>
      <c r="I49" s="27">
        <f t="shared" si="11"/>
        <v>1107724.55</v>
      </c>
      <c r="J49" s="27">
        <f t="shared" si="11"/>
        <v>412498.51</v>
      </c>
      <c r="K49" s="20">
        <f>SUM(B49:J49)</f>
        <v>8265091.109999999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1118454.13</v>
      </c>
      <c r="C55" s="10">
        <f t="shared" si="13"/>
        <v>1105647.44</v>
      </c>
      <c r="D55" s="10">
        <f t="shared" si="13"/>
        <v>1277728.78</v>
      </c>
      <c r="E55" s="10">
        <f t="shared" si="13"/>
        <v>726618.78</v>
      </c>
      <c r="F55" s="10">
        <f t="shared" si="13"/>
        <v>829585.85</v>
      </c>
      <c r="G55" s="10">
        <f t="shared" si="13"/>
        <v>862973.76</v>
      </c>
      <c r="H55" s="10">
        <f t="shared" si="13"/>
        <v>823859.28</v>
      </c>
      <c r="I55" s="10">
        <f>SUM(I56:I68)</f>
        <v>1107724.56</v>
      </c>
      <c r="J55" s="10">
        <f t="shared" si="13"/>
        <v>412498.52</v>
      </c>
      <c r="K55" s="5">
        <f>SUM(K56:K68)</f>
        <v>8265091.100000001</v>
      </c>
      <c r="L55" s="9"/>
    </row>
    <row r="56" spans="1:11" ht="16.5" customHeight="1">
      <c r="A56" s="7" t="s">
        <v>59</v>
      </c>
      <c r="B56" s="8">
        <v>977305.22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977305.22</v>
      </c>
    </row>
    <row r="57" spans="1:11" ht="16.5" customHeight="1">
      <c r="A57" s="7" t="s">
        <v>60</v>
      </c>
      <c r="B57" s="8">
        <v>141148.91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141148.91</v>
      </c>
    </row>
    <row r="58" spans="1:11" ht="16.5" customHeight="1">
      <c r="A58" s="7" t="s">
        <v>4</v>
      </c>
      <c r="B58" s="6">
        <v>0</v>
      </c>
      <c r="C58" s="8">
        <v>1105647.44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1105647.44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1277728.78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1277728.78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726618.78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726618.78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829585.85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829585.85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862973.76</v>
      </c>
      <c r="H62" s="6">
        <v>0</v>
      </c>
      <c r="I62" s="6">
        <v>0</v>
      </c>
      <c r="J62" s="6">
        <v>0</v>
      </c>
      <c r="K62" s="5">
        <f t="shared" si="14"/>
        <v>862973.76</v>
      </c>
    </row>
    <row r="63" spans="1:11" ht="16.5" customHeight="1">
      <c r="A63" s="7" t="s">
        <v>52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823859.28</v>
      </c>
      <c r="I63" s="6">
        <v>0</v>
      </c>
      <c r="J63" s="6">
        <v>0</v>
      </c>
      <c r="K63" s="5">
        <f t="shared" si="14"/>
        <v>823859.28</v>
      </c>
    </row>
    <row r="64" spans="1:11" ht="16.5" customHeight="1">
      <c r="A64" s="7" t="s">
        <v>53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54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400331.66</v>
      </c>
      <c r="J65" s="6">
        <v>0</v>
      </c>
      <c r="K65" s="5">
        <f t="shared" si="14"/>
        <v>400331.66</v>
      </c>
    </row>
    <row r="66" spans="1:11" ht="16.5" customHeight="1">
      <c r="A66" s="7" t="s">
        <v>55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649237.36</v>
      </c>
      <c r="J66" s="6">
        <v>0</v>
      </c>
      <c r="K66" s="5">
        <f t="shared" si="14"/>
        <v>649237.36</v>
      </c>
    </row>
    <row r="67" spans="1:11" ht="16.5" customHeight="1">
      <c r="A67" s="7" t="s">
        <v>56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412498.52</v>
      </c>
      <c r="K67" s="5">
        <f t="shared" si="14"/>
        <v>412498.52</v>
      </c>
    </row>
    <row r="68" spans="1:11" ht="18" customHeight="1">
      <c r="A68" s="4" t="s">
        <v>67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2">
        <v>58155.54</v>
      </c>
      <c r="J68" s="3">
        <v>0</v>
      </c>
      <c r="K68" s="2">
        <f>SUM(B68:J68)</f>
        <v>58155.54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2022-01-20T19:10:18Z</dcterms:modified>
  <cp:category/>
  <cp:version/>
  <cp:contentType/>
  <cp:contentStatus/>
</cp:coreProperties>
</file>