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<sst xmlns="http://schemas.openxmlformats.org/spreadsheetml/2006/main" count="77" uniqueCount="76">
  <si>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</si>
  <si>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</si>
  <si>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</si>
  <si>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</si>
  <si>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</si>
  <si>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</si>
  <si>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</si>
  <si>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</si>
  <si>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</si>
  <si>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</si>
  <si>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</si>
  <si>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</si>
  <si>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</si>
  <si>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</si>
  <si>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</si>
  <si>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</si>
  <si>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</si>
  <si>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</si>
  <si>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</si>
  <si>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</si>
  <si>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</si>
  <si>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</si>
  <si>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</si>
  <si>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</si>
  <si>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</si>
  <si>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</si>
  <si>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</si>
  <si>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</si>
  <si>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</si>
  <si>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</si>
  <si>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</si>
  <si>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</si>
  <si>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</si>
  <si>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</si>
  <si>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</si>
  <si>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</si>
  <si>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</si>
  <si>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</si>
  <si>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</si>
  <si>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</si>
  <si>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</si>
  <si>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</si>
  <si>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</si>
  <si>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</si>
  <si>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</si>
  <si>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</si>
  <si>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</si>
  <si>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</si>
  <si>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</si>
  <si>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</si>
  <si>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</si>
  <si>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</si>
  <si>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</si>
  <si>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</si>
  <si>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</si>
  <si>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</si>
  <si>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</si>
  <si>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</si>
  <si>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</si>
  <si>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</si>
  <si>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</si>
  <si>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</si>
  <si>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</si>
  <si>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</si>
  <si>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</si>
  <si>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</si>
  <si>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</si>
  <si>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</si>
  <si>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12/01/22 - VENCIMENTO 19/01/22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</si>
  <si>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</si>
  <si>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</si>
  <si>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</si>
  <si>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</si>
  <si>
    <t>5.3. Revisão de Remuneração pelo Transporte Coletivo ¹</t>
  </si>
  <si>
    <t>¹ Remuneração do combustível de out a dez/21.</t>
  </si>
  <si>
    <t>DEMONSTRATIVO DE REMUNERAÇÃO DOS CONCESSIONÁRIOS - Grupo Estrutural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</si>
</sst>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75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68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59</v>
      </c>
      <c r="C5" s="48" t="s">
        <v>46</v>
      </c>
      <c r="D5" s="49" t="s">
        <v>60</v>
      </c>
      <c r="E5" s="49" t="s">
        <v>61</v>
      </c>
      <c r="F5" s="49" t="s">
        <v>62</v>
      </c>
      <c r="G5" s="48" t="s">
        <v>63</v>
      </c>
      <c r="H5" s="49" t="s">
        <v>60</v>
      </c>
      <c r="I5" s="48" t="s">
        <v>45</v>
      </c>
      <c r="J5" s="48" t="s">
        <v>64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251151</v>
      </c>
      <c r="C7" s="46">
        <f t="shared" si="0"/>
        <v>208966</v>
      </c>
      <c r="D7" s="46">
        <f t="shared" si="0"/>
        <v>274171</v>
      </c>
      <c r="E7" s="46">
        <f t="shared" si="0"/>
        <v>143274</v>
      </c>
      <c r="F7" s="46">
        <f t="shared" si="0"/>
        <v>177054</v>
      </c>
      <c r="G7" s="46">
        <f t="shared" si="0"/>
        <v>184797</v>
      </c>
      <c r="H7" s="46">
        <f t="shared" si="0"/>
        <v>217049</v>
      </c>
      <c r="I7" s="46">
        <f t="shared" si="0"/>
        <v>291923</v>
      </c>
      <c r="J7" s="46">
        <f t="shared" si="0"/>
        <v>89196</v>
      </c>
      <c r="K7" s="46">
        <f t="shared" si="0"/>
        <v>1837581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16796</v>
      </c>
      <c r="C8" s="44">
        <f t="shared" si="1"/>
        <v>16256</v>
      </c>
      <c r="D8" s="44">
        <f t="shared" si="1"/>
        <v>17673</v>
      </c>
      <c r="E8" s="44">
        <f t="shared" si="1"/>
        <v>10723</v>
      </c>
      <c r="F8" s="44">
        <f t="shared" si="1"/>
        <v>12644</v>
      </c>
      <c r="G8" s="44">
        <f t="shared" si="1"/>
        <v>6961</v>
      </c>
      <c r="H8" s="44">
        <f t="shared" si="1"/>
        <v>6675</v>
      </c>
      <c r="I8" s="44">
        <f t="shared" si="1"/>
        <v>17661</v>
      </c>
      <c r="J8" s="44">
        <f t="shared" si="1"/>
        <v>3073</v>
      </c>
      <c r="K8" s="37">
        <f>SUM(B8:J8)</f>
        <v>108462</v>
      </c>
      <c r="L8"/>
      <c r="M8"/>
      <c r="N8"/>
    </row>
    <row r="9" spans="1:14" ht="16.5" customHeight="1">
      <c r="A9" s="22" t="s">
        <v>33</v>
      </c>
      <c r="B9" s="44">
        <v>16759</v>
      </c>
      <c r="C9" s="44">
        <v>16248</v>
      </c>
      <c r="D9" s="44">
        <v>17669</v>
      </c>
      <c r="E9" s="44">
        <v>10645</v>
      </c>
      <c r="F9" s="44">
        <v>12632</v>
      </c>
      <c r="G9" s="44">
        <v>6959</v>
      </c>
      <c r="H9" s="44">
        <v>6675</v>
      </c>
      <c r="I9" s="44">
        <v>17585</v>
      </c>
      <c r="J9" s="44">
        <v>3073</v>
      </c>
      <c r="K9" s="37">
        <f>SUM(B9:J9)</f>
        <v>108245</v>
      </c>
      <c r="L9"/>
      <c r="M9"/>
      <c r="N9"/>
    </row>
    <row r="10" spans="1:14" ht="16.5" customHeight="1">
      <c r="A10" s="22" t="s">
        <v>32</v>
      </c>
      <c r="B10" s="44">
        <v>37</v>
      </c>
      <c r="C10" s="44">
        <v>8</v>
      </c>
      <c r="D10" s="44">
        <v>4</v>
      </c>
      <c r="E10" s="44">
        <v>78</v>
      </c>
      <c r="F10" s="44">
        <v>12</v>
      </c>
      <c r="G10" s="44">
        <v>2</v>
      </c>
      <c r="H10" s="44">
        <v>0</v>
      </c>
      <c r="I10" s="44">
        <v>76</v>
      </c>
      <c r="J10" s="44">
        <v>0</v>
      </c>
      <c r="K10" s="37">
        <f>SUM(B10:J10)</f>
        <v>217</v>
      </c>
      <c r="L10"/>
      <c r="M10"/>
      <c r="N10"/>
    </row>
    <row r="11" spans="1:14" ht="16.5" customHeight="1">
      <c r="A11" s="43" t="s">
        <v>31</v>
      </c>
      <c r="B11" s="42">
        <v>234355</v>
      </c>
      <c r="C11" s="42">
        <v>192710</v>
      </c>
      <c r="D11" s="42">
        <v>256498</v>
      </c>
      <c r="E11" s="42">
        <v>132551</v>
      </c>
      <c r="F11" s="42">
        <v>164410</v>
      </c>
      <c r="G11" s="42">
        <v>177836</v>
      </c>
      <c r="H11" s="42">
        <v>210374</v>
      </c>
      <c r="I11" s="42">
        <v>274262</v>
      </c>
      <c r="J11" s="42">
        <v>86123</v>
      </c>
      <c r="K11" s="37">
        <f>SUM(B11:J11)</f>
        <v>1729119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8" t="s">
        <v>69</v>
      </c>
      <c r="B14" s="41">
        <v>0.1752</v>
      </c>
      <c r="C14" s="41">
        <v>0.1924</v>
      </c>
      <c r="D14" s="41">
        <v>0.2133</v>
      </c>
      <c r="E14" s="41">
        <v>0.1855</v>
      </c>
      <c r="F14" s="41">
        <v>0.1963</v>
      </c>
      <c r="G14" s="41">
        <v>0.1983</v>
      </c>
      <c r="H14" s="41">
        <v>0.1579</v>
      </c>
      <c r="I14" s="41">
        <v>0.1595</v>
      </c>
      <c r="J14" s="41">
        <v>0.1804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1.277000180285925</v>
      </c>
      <c r="C16" s="38">
        <v>1.328017252387074</v>
      </c>
      <c r="D16" s="38">
        <v>1.083878116587479</v>
      </c>
      <c r="E16" s="38">
        <v>1.422852583034083</v>
      </c>
      <c r="F16" s="38">
        <v>1.163183357384185</v>
      </c>
      <c r="G16" s="38">
        <v>1.227955672075697</v>
      </c>
      <c r="H16" s="38">
        <v>1.149584163689224</v>
      </c>
      <c r="I16" s="38">
        <v>1.145425899991286</v>
      </c>
      <c r="J16" s="38">
        <v>1.209473839298763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B19+B20+B21+B22+B23+B24+B25+B26</f>
        <v>1273129.46</v>
      </c>
      <c r="C18" s="35">
        <f aca="true" t="shared" si="2" ref="C18:J18">C19+C20+C21+C22+C23+C24+C25+C26</f>
        <v>1210080.79</v>
      </c>
      <c r="D18" s="35">
        <f t="shared" si="2"/>
        <v>1427043.27</v>
      </c>
      <c r="E18" s="35">
        <f t="shared" si="2"/>
        <v>857868.34</v>
      </c>
      <c r="F18" s="35">
        <f t="shared" si="2"/>
        <v>914276.3800000001</v>
      </c>
      <c r="G18" s="35">
        <f t="shared" si="2"/>
        <v>1013876.73</v>
      </c>
      <c r="H18" s="35">
        <f t="shared" si="2"/>
        <v>897122.3099999999</v>
      </c>
      <c r="I18" s="35">
        <f t="shared" si="2"/>
        <v>1225915.6300000004</v>
      </c>
      <c r="J18" s="35">
        <f t="shared" si="2"/>
        <v>443366.99000000005</v>
      </c>
      <c r="K18" s="35">
        <f>SUM(B18:J18)</f>
        <v>9262679.9</v>
      </c>
      <c r="L18"/>
      <c r="M18"/>
      <c r="N18"/>
    </row>
    <row r="19" spans="1:14" ht="16.5" customHeight="1">
      <c r="A19" s="18" t="s">
        <v>71</v>
      </c>
      <c r="B19" s="60">
        <f>ROUND((B13+B14)*B7,2)</f>
        <v>966655.08</v>
      </c>
      <c r="C19" s="60">
        <f aca="true" t="shared" si="3" ref="C19:J19">ROUND((C13+C14)*C7,2)</f>
        <v>883570.94</v>
      </c>
      <c r="D19" s="60">
        <f t="shared" si="3"/>
        <v>1285121.73</v>
      </c>
      <c r="E19" s="60">
        <f t="shared" si="3"/>
        <v>583898.86</v>
      </c>
      <c r="F19" s="60">
        <f t="shared" si="3"/>
        <v>763598.49</v>
      </c>
      <c r="G19" s="60">
        <f t="shared" si="3"/>
        <v>805068.13</v>
      </c>
      <c r="H19" s="60">
        <f t="shared" si="3"/>
        <v>752877.87</v>
      </c>
      <c r="I19" s="60">
        <f t="shared" si="3"/>
        <v>1022869</v>
      </c>
      <c r="J19" s="60">
        <f t="shared" si="3"/>
        <v>353626.46</v>
      </c>
      <c r="K19" s="30">
        <f>SUM(B19:J19)</f>
        <v>7417286.56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267763.63</v>
      </c>
      <c r="C20" s="30">
        <f t="shared" si="4"/>
        <v>289826.51</v>
      </c>
      <c r="D20" s="30">
        <f t="shared" si="4"/>
        <v>107793.59</v>
      </c>
      <c r="E20" s="30">
        <f t="shared" si="4"/>
        <v>246903.14</v>
      </c>
      <c r="F20" s="30">
        <f t="shared" si="4"/>
        <v>124606.57</v>
      </c>
      <c r="G20" s="30">
        <f t="shared" si="4"/>
        <v>183519.85</v>
      </c>
      <c r="H20" s="30">
        <f t="shared" si="4"/>
        <v>112618.61</v>
      </c>
      <c r="I20" s="30">
        <f t="shared" si="4"/>
        <v>148751.64</v>
      </c>
      <c r="J20" s="30">
        <f t="shared" si="4"/>
        <v>74075.49</v>
      </c>
      <c r="K20" s="30">
        <f aca="true" t="shared" si="5" ref="K18:K26">SUM(B20:J20)</f>
        <v>1555859.03</v>
      </c>
      <c r="L20"/>
      <c r="M20"/>
      <c r="N20"/>
    </row>
    <row r="21" spans="1:14" ht="16.5" customHeight="1">
      <c r="A21" s="18" t="s">
        <v>27</v>
      </c>
      <c r="B21" s="30">
        <v>36028.46</v>
      </c>
      <c r="C21" s="30">
        <v>32585.83</v>
      </c>
      <c r="D21" s="30">
        <v>28348.34</v>
      </c>
      <c r="E21" s="30">
        <v>23303</v>
      </c>
      <c r="F21" s="30">
        <v>23730.17</v>
      </c>
      <c r="G21" s="30">
        <v>22852.45</v>
      </c>
      <c r="H21" s="30">
        <v>27825.36</v>
      </c>
      <c r="I21" s="30">
        <v>50183.55</v>
      </c>
      <c r="J21" s="30">
        <v>13769.45</v>
      </c>
      <c r="K21" s="30">
        <f t="shared" si="5"/>
        <v>258626.61</v>
      </c>
      <c r="L21"/>
      <c r="M21"/>
      <c r="N21"/>
    </row>
    <row r="22" spans="1:14" ht="16.5" customHeight="1">
      <c r="A22" s="18" t="s">
        <v>26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5"/>
        <v>0</v>
      </c>
      <c r="L23"/>
      <c r="M23"/>
      <c r="N23"/>
    </row>
    <row r="24" spans="1:14" ht="16.5" customHeight="1">
      <c r="A24" s="18" t="s">
        <v>66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67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72</v>
      </c>
      <c r="B26" s="30">
        <v>1206.73</v>
      </c>
      <c r="C26" s="30">
        <v>1146.39</v>
      </c>
      <c r="D26" s="30">
        <v>1352.93</v>
      </c>
      <c r="E26" s="30">
        <v>812.22</v>
      </c>
      <c r="F26" s="30">
        <v>865.59</v>
      </c>
      <c r="G26" s="30">
        <v>960.74</v>
      </c>
      <c r="H26" s="30">
        <v>849.35</v>
      </c>
      <c r="I26" s="30">
        <v>1160.32</v>
      </c>
      <c r="J26" s="30">
        <v>420.03</v>
      </c>
      <c r="K26" s="30">
        <f t="shared" si="5"/>
        <v>8774.300000000001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24</v>
      </c>
      <c r="B29" s="30">
        <f aca="true" t="shared" si="6" ref="B29:J29">+B30+B35+B47</f>
        <v>2628338.65</v>
      </c>
      <c r="C29" s="30">
        <f t="shared" si="6"/>
        <v>2570294.26</v>
      </c>
      <c r="D29" s="30">
        <f t="shared" si="6"/>
        <v>3045666.8200000003</v>
      </c>
      <c r="E29" s="30">
        <f t="shared" si="6"/>
        <v>1729720.86</v>
      </c>
      <c r="F29" s="30">
        <f t="shared" si="6"/>
        <v>1989073.82</v>
      </c>
      <c r="G29" s="30">
        <f t="shared" si="6"/>
        <v>2119701.8400000003</v>
      </c>
      <c r="H29" s="30">
        <f t="shared" si="6"/>
        <v>1962221.78</v>
      </c>
      <c r="I29" s="30">
        <f t="shared" si="6"/>
        <v>2595315.08</v>
      </c>
      <c r="J29" s="30">
        <f t="shared" si="6"/>
        <v>924403.32</v>
      </c>
      <c r="K29" s="30">
        <f aca="true" t="shared" si="7" ref="K29:K37">SUM(B29:J29)</f>
        <v>19564736.43</v>
      </c>
      <c r="L29"/>
      <c r="M29"/>
      <c r="N29"/>
    </row>
    <row r="30" spans="1:14" ht="16.5" customHeight="1">
      <c r="A30" s="18" t="s">
        <v>23</v>
      </c>
      <c r="B30" s="30">
        <f aca="true" t="shared" si="8" ref="B30:J30">B31+B32+B33+B34</f>
        <v>-131931.12</v>
      </c>
      <c r="C30" s="30">
        <f t="shared" si="8"/>
        <v>-81588.36</v>
      </c>
      <c r="D30" s="30">
        <f t="shared" si="8"/>
        <v>-97660.73000000001</v>
      </c>
      <c r="E30" s="30">
        <f t="shared" si="8"/>
        <v>-119892.29000000001</v>
      </c>
      <c r="F30" s="30">
        <f t="shared" si="8"/>
        <v>-55580.8</v>
      </c>
      <c r="G30" s="30">
        <f t="shared" si="8"/>
        <v>-110786.53</v>
      </c>
      <c r="H30" s="30">
        <f t="shared" si="8"/>
        <v>-43359.66</v>
      </c>
      <c r="I30" s="30">
        <f t="shared" si="8"/>
        <v>-99205.71</v>
      </c>
      <c r="J30" s="30">
        <f t="shared" si="8"/>
        <v>-20256.36</v>
      </c>
      <c r="K30" s="30">
        <f t="shared" si="7"/>
        <v>-760261.5599999999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-73739.6</v>
      </c>
      <c r="C31" s="30">
        <f aca="true" t="shared" si="9" ref="C31:J31">-ROUND((C9)*$E$3,2)</f>
        <v>-71491.2</v>
      </c>
      <c r="D31" s="30">
        <f t="shared" si="9"/>
        <v>-77743.6</v>
      </c>
      <c r="E31" s="30">
        <f t="shared" si="9"/>
        <v>-46838</v>
      </c>
      <c r="F31" s="30">
        <f t="shared" si="9"/>
        <v>-55580.8</v>
      </c>
      <c r="G31" s="30">
        <f t="shared" si="9"/>
        <v>-30619.6</v>
      </c>
      <c r="H31" s="30">
        <f t="shared" si="9"/>
        <v>-29370</v>
      </c>
      <c r="I31" s="30">
        <f t="shared" si="9"/>
        <v>-77374</v>
      </c>
      <c r="J31" s="30">
        <f t="shared" si="9"/>
        <v>-13521.2</v>
      </c>
      <c r="K31" s="30">
        <f t="shared" si="7"/>
        <v>-476278</v>
      </c>
      <c r="L31" s="28"/>
      <c r="M31"/>
      <c r="N31"/>
    </row>
    <row r="32" spans="1:14" ht="16.5" customHeight="1">
      <c r="A32" s="25" t="s">
        <v>22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21</v>
      </c>
      <c r="B33" s="30">
        <v>-2402.4</v>
      </c>
      <c r="C33" s="30">
        <v>-677.6</v>
      </c>
      <c r="D33" s="30">
        <v>-1139.6</v>
      </c>
      <c r="E33" s="30">
        <v>-1170.4</v>
      </c>
      <c r="F33" s="26">
        <v>0</v>
      </c>
      <c r="G33" s="30">
        <v>-1170.4</v>
      </c>
      <c r="H33" s="30">
        <v>-115.83</v>
      </c>
      <c r="I33" s="30">
        <v>-180.77</v>
      </c>
      <c r="J33" s="30">
        <v>-55.76</v>
      </c>
      <c r="K33" s="30">
        <f t="shared" si="7"/>
        <v>-6912.76</v>
      </c>
      <c r="L33"/>
      <c r="M33"/>
      <c r="N33"/>
    </row>
    <row r="34" spans="1:14" ht="16.5" customHeight="1">
      <c r="A34" s="25" t="s">
        <v>20</v>
      </c>
      <c r="B34" s="30">
        <v>-55789.12</v>
      </c>
      <c r="C34" s="30">
        <v>-9419.56</v>
      </c>
      <c r="D34" s="30">
        <v>-18777.53</v>
      </c>
      <c r="E34" s="30">
        <v>-71883.89</v>
      </c>
      <c r="F34" s="26">
        <v>0</v>
      </c>
      <c r="G34" s="30">
        <v>-78996.53</v>
      </c>
      <c r="H34" s="30">
        <v>-13873.83</v>
      </c>
      <c r="I34" s="30">
        <v>-21650.94</v>
      </c>
      <c r="J34" s="30">
        <v>-6679.4</v>
      </c>
      <c r="K34" s="30">
        <f t="shared" si="7"/>
        <v>-277070.8</v>
      </c>
      <c r="L34"/>
      <c r="M34"/>
      <c r="N34"/>
    </row>
    <row r="35" spans="1:14" s="23" customFormat="1" ht="16.5" customHeight="1">
      <c r="A35" s="18" t="s">
        <v>19</v>
      </c>
      <c r="B35" s="27">
        <f aca="true" t="shared" si="10" ref="B35:J35">SUM(B36:B45)</f>
        <v>-6710.17</v>
      </c>
      <c r="C35" s="27">
        <f t="shared" si="10"/>
        <v>-6374.66</v>
      </c>
      <c r="D35" s="27">
        <f t="shared" si="10"/>
        <v>-27460.63</v>
      </c>
      <c r="E35" s="27">
        <f t="shared" si="10"/>
        <v>-4516.46</v>
      </c>
      <c r="F35" s="27">
        <f t="shared" si="10"/>
        <v>-4813.25</v>
      </c>
      <c r="G35" s="27">
        <f t="shared" si="10"/>
        <v>-5342.33</v>
      </c>
      <c r="H35" s="27">
        <f t="shared" si="10"/>
        <v>-4722.93</v>
      </c>
      <c r="I35" s="27">
        <f t="shared" si="10"/>
        <v>-6452.08</v>
      </c>
      <c r="J35" s="27">
        <f t="shared" si="10"/>
        <v>-8107.450000000001</v>
      </c>
      <c r="K35" s="30">
        <f t="shared" si="7"/>
        <v>-74499.95999999999</v>
      </c>
      <c r="L35"/>
      <c r="M35"/>
      <c r="N35"/>
    </row>
    <row r="36" spans="1:14" ht="16.5" customHeight="1">
      <c r="A36" s="25" t="s">
        <v>18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17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9</v>
      </c>
      <c r="B45" s="17">
        <v>-6710.17</v>
      </c>
      <c r="C45" s="17">
        <v>-6374.66</v>
      </c>
      <c r="D45" s="17">
        <v>-7523.13</v>
      </c>
      <c r="E45" s="17">
        <v>-4516.46</v>
      </c>
      <c r="F45" s="17">
        <v>-4813.25</v>
      </c>
      <c r="G45" s="17">
        <v>-5342.33</v>
      </c>
      <c r="H45" s="17">
        <v>-4722.93</v>
      </c>
      <c r="I45" s="17">
        <v>-6452.08</v>
      </c>
      <c r="J45" s="17">
        <v>-2335.65</v>
      </c>
      <c r="K45" s="17">
        <f>SUM(B45:J45)</f>
        <v>-48790.66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73</v>
      </c>
      <c r="B47" s="27">
        <v>2766979.94</v>
      </c>
      <c r="C47" s="27">
        <v>2658257.28</v>
      </c>
      <c r="D47" s="27">
        <v>3170788.18</v>
      </c>
      <c r="E47" s="27">
        <v>1854129.61</v>
      </c>
      <c r="F47" s="27">
        <v>2049467.87</v>
      </c>
      <c r="G47" s="27">
        <v>2235830.7</v>
      </c>
      <c r="H47" s="27">
        <v>2010304.37</v>
      </c>
      <c r="I47" s="27">
        <v>2700972.87</v>
      </c>
      <c r="J47" s="27">
        <v>952767.13</v>
      </c>
      <c r="K47" s="27">
        <f>SUM(B47:J47)</f>
        <v>20399497.95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3901468.11</v>
      </c>
      <c r="C49" s="27">
        <f aca="true" t="shared" si="11" ref="C49:J49">IF(C18+C29+C50&lt;0,0,C18+C29+C50)</f>
        <v>3780375.05</v>
      </c>
      <c r="D49" s="27">
        <f t="shared" si="11"/>
        <v>4472710.09</v>
      </c>
      <c r="E49" s="27">
        <f t="shared" si="11"/>
        <v>2587589.2</v>
      </c>
      <c r="F49" s="27">
        <f t="shared" si="11"/>
        <v>2903350.2</v>
      </c>
      <c r="G49" s="27">
        <f t="shared" si="11"/>
        <v>3133578.5700000003</v>
      </c>
      <c r="H49" s="27">
        <f t="shared" si="11"/>
        <v>2859344.09</v>
      </c>
      <c r="I49" s="27">
        <f t="shared" si="11"/>
        <v>3821230.7100000004</v>
      </c>
      <c r="J49" s="27">
        <f t="shared" si="11"/>
        <v>1367770.31</v>
      </c>
      <c r="K49" s="20">
        <f>SUM(B49:J49)</f>
        <v>28827416.33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 aca="true" t="shared" si="12" ref="C51:J51">IF(C18+C29+C50&gt;0,0,C18+C29+C50)</f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3901468.11</v>
      </c>
      <c r="C55" s="10">
        <f t="shared" si="13"/>
        <v>3780375.05</v>
      </c>
      <c r="D55" s="10">
        <f t="shared" si="13"/>
        <v>4472710.07</v>
      </c>
      <c r="E55" s="10">
        <f t="shared" si="13"/>
        <v>2587589.21</v>
      </c>
      <c r="F55" s="10">
        <f t="shared" si="13"/>
        <v>2903350.19</v>
      </c>
      <c r="G55" s="10">
        <f t="shared" si="13"/>
        <v>3133578.57</v>
      </c>
      <c r="H55" s="10">
        <f t="shared" si="13"/>
        <v>2859344.08</v>
      </c>
      <c r="I55" s="10">
        <f>SUM(I56:I68)</f>
        <v>3821230.72</v>
      </c>
      <c r="J55" s="10">
        <f t="shared" si="13"/>
        <v>1367770.31</v>
      </c>
      <c r="K55" s="5">
        <f>SUM(K56:K68)</f>
        <v>28827416.310000002</v>
      </c>
      <c r="L55" s="9"/>
    </row>
    <row r="56" spans="1:11" ht="16.5" customHeight="1">
      <c r="A56" s="7" t="s">
        <v>57</v>
      </c>
      <c r="B56" s="8">
        <v>3549147.96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3549147.96</v>
      </c>
    </row>
    <row r="57" spans="1:11" ht="16.5" customHeight="1">
      <c r="A57" s="7" t="s">
        <v>58</v>
      </c>
      <c r="B57" s="8">
        <v>352320.15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352320.15</v>
      </c>
    </row>
    <row r="58" spans="1:11" ht="16.5" customHeight="1">
      <c r="A58" s="7" t="s">
        <v>4</v>
      </c>
      <c r="B58" s="6">
        <v>0</v>
      </c>
      <c r="C58" s="8">
        <v>3780375.05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3780375.05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4472710.07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4472710.07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2587589.21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2587589.21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2903350.19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2903350.19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3133578.57</v>
      </c>
      <c r="H62" s="6">
        <v>0</v>
      </c>
      <c r="I62" s="6">
        <v>0</v>
      </c>
      <c r="J62" s="6">
        <v>0</v>
      </c>
      <c r="K62" s="5">
        <f t="shared" si="14"/>
        <v>3133578.57</v>
      </c>
    </row>
    <row r="63" spans="1:11" ht="16.5" customHeight="1">
      <c r="A63" s="7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2859344.08</v>
      </c>
      <c r="I63" s="6">
        <v>0</v>
      </c>
      <c r="J63" s="6">
        <v>0</v>
      </c>
      <c r="K63" s="5">
        <f t="shared" si="14"/>
        <v>2859344.08</v>
      </c>
    </row>
    <row r="64" spans="1:11" ht="16.5" customHeight="1">
      <c r="A64" s="7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1665814.87</v>
      </c>
      <c r="J65" s="6">
        <v>0</v>
      </c>
      <c r="K65" s="5">
        <f t="shared" si="14"/>
        <v>1665814.87</v>
      </c>
    </row>
    <row r="66" spans="1:11" ht="16.5" customHeight="1">
      <c r="A66" s="7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2155415.85</v>
      </c>
      <c r="J66" s="6">
        <v>0</v>
      </c>
      <c r="K66" s="5">
        <f t="shared" si="14"/>
        <v>2155415.85</v>
      </c>
    </row>
    <row r="67" spans="1:11" ht="16.5" customHeight="1">
      <c r="A67" s="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1367770.31</v>
      </c>
      <c r="K67" s="5">
        <f t="shared" si="14"/>
        <v>1367770.31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61" t="s">
        <v>74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2022-01-19T19:34:52Z</dcterms:modified>
  <cp:category/>
  <cp:version/>
  <cp:contentType/>
  <cp:contentStatus/>
</cp:coreProperties>
</file>