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<sst xmlns="http://schemas.openxmlformats.org/spreadsheetml/2006/main" count="76" uniqueCount="75">
  <si>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</si>
  <si>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</si>
  <si>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</si>
  <si>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</si>
  <si>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</si>
  <si>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</si>
  <si>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</si>
  <si>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</si>
  <si>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</si>
  <si>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</si>
  <si>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</si>
  <si>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</si>
  <si>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</si>
  <si>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</si>
  <si>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</si>
  <si>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</si>
  <si>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</si>
  <si>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</si>
  <si>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</si>
  <si>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</si>
  <si>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</si>
  <si>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</si>
  <si>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</si>
  <si>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</si>
  <si>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</si>
  <si>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</si>
  <si>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</si>
  <si>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</si>
  <si>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</si>
  <si>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</si>
  <si>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</si>
  <si>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</si>
  <si>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</si>
  <si>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</si>
  <si>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</si>
  <si>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</si>
  <si>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</si>
  <si>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</si>
  <si>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</si>
  <si>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</si>
  <si>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</si>
  <si>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</si>
  <si>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</si>
  <si>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</si>
  <si>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</si>
  <si>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</si>
  <si>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</si>
  <si>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</si>
  <si>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</si>
  <si>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</si>
  <si>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</si>
  <si>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</si>
  <si>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</si>
  <si>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</si>
  <si>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</si>
  <si>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</si>
  <si>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</si>
  <si>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</si>
  <si>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</si>
  <si>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</si>
  <si>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</si>
  <si>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</si>
  <si>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</si>
  <si>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</si>
  <si>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</si>
  <si>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</si>
  <si>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</si>
  <si>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</si>
  <si>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</si>
  <si>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</si>
  <si>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11/01/22 - VENCIMENTO 18/01/22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</si>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</sst>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247470</v>
      </c>
      <c r="C7" s="46">
        <f t="shared" si="0"/>
        <v>205856</v>
      </c>
      <c r="D7" s="46">
        <f t="shared" si="0"/>
        <v>272795</v>
      </c>
      <c r="E7" s="46">
        <f t="shared" si="0"/>
        <v>140409</v>
      </c>
      <c r="F7" s="46">
        <f t="shared" si="0"/>
        <v>171035</v>
      </c>
      <c r="G7" s="46">
        <f t="shared" si="0"/>
        <v>181263</v>
      </c>
      <c r="H7" s="46">
        <f t="shared" si="0"/>
        <v>212628</v>
      </c>
      <c r="I7" s="46">
        <f t="shared" si="0"/>
        <v>284676</v>
      </c>
      <c r="J7" s="46">
        <f t="shared" si="0"/>
        <v>88282</v>
      </c>
      <c r="K7" s="46">
        <f t="shared" si="0"/>
        <v>1804414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16888</v>
      </c>
      <c r="C8" s="44">
        <f t="shared" si="1"/>
        <v>16762</v>
      </c>
      <c r="D8" s="44">
        <f t="shared" si="1"/>
        <v>18354</v>
      </c>
      <c r="E8" s="44">
        <f t="shared" si="1"/>
        <v>10832</v>
      </c>
      <c r="F8" s="44">
        <f t="shared" si="1"/>
        <v>12507</v>
      </c>
      <c r="G8" s="44">
        <f t="shared" si="1"/>
        <v>7142</v>
      </c>
      <c r="H8" s="44">
        <f t="shared" si="1"/>
        <v>6667</v>
      </c>
      <c r="I8" s="44">
        <f t="shared" si="1"/>
        <v>17851</v>
      </c>
      <c r="J8" s="44">
        <f t="shared" si="1"/>
        <v>3140</v>
      </c>
      <c r="K8" s="37">
        <f>SUM(B8:J8)</f>
        <v>110143</v>
      </c>
      <c r="L8"/>
      <c r="M8"/>
      <c r="N8"/>
    </row>
    <row r="9" spans="1:14" ht="16.5" customHeight="1">
      <c r="A9" s="22" t="s">
        <v>34</v>
      </c>
      <c r="B9" s="44">
        <v>16852</v>
      </c>
      <c r="C9" s="44">
        <v>16754</v>
      </c>
      <c r="D9" s="44">
        <v>18348</v>
      </c>
      <c r="E9" s="44">
        <v>10783</v>
      </c>
      <c r="F9" s="44">
        <v>12499</v>
      </c>
      <c r="G9" s="44">
        <v>7140</v>
      </c>
      <c r="H9" s="44">
        <v>6667</v>
      </c>
      <c r="I9" s="44">
        <v>17786</v>
      </c>
      <c r="J9" s="44">
        <v>3140</v>
      </c>
      <c r="K9" s="37">
        <f>SUM(B9:J9)</f>
        <v>109969</v>
      </c>
      <c r="L9"/>
      <c r="M9"/>
      <c r="N9"/>
    </row>
    <row r="10" spans="1:14" ht="16.5" customHeight="1">
      <c r="A10" s="22" t="s">
        <v>33</v>
      </c>
      <c r="B10" s="44">
        <v>36</v>
      </c>
      <c r="C10" s="44">
        <v>8</v>
      </c>
      <c r="D10" s="44">
        <v>6</v>
      </c>
      <c r="E10" s="44">
        <v>49</v>
      </c>
      <c r="F10" s="44">
        <v>8</v>
      </c>
      <c r="G10" s="44">
        <v>2</v>
      </c>
      <c r="H10" s="44">
        <v>0</v>
      </c>
      <c r="I10" s="44">
        <v>65</v>
      </c>
      <c r="J10" s="44">
        <v>0</v>
      </c>
      <c r="K10" s="37">
        <f>SUM(B10:J10)</f>
        <v>174</v>
      </c>
      <c r="L10"/>
      <c r="M10"/>
      <c r="N10"/>
    </row>
    <row r="11" spans="1:14" ht="16.5" customHeight="1">
      <c r="A11" s="43" t="s">
        <v>32</v>
      </c>
      <c r="B11" s="42">
        <v>230582</v>
      </c>
      <c r="C11" s="42">
        <v>189094</v>
      </c>
      <c r="D11" s="42">
        <v>254441</v>
      </c>
      <c r="E11" s="42">
        <v>129577</v>
      </c>
      <c r="F11" s="42">
        <v>158528</v>
      </c>
      <c r="G11" s="42">
        <v>174121</v>
      </c>
      <c r="H11" s="42">
        <v>205961</v>
      </c>
      <c r="I11" s="42">
        <v>266825</v>
      </c>
      <c r="J11" s="42">
        <v>85142</v>
      </c>
      <c r="K11" s="37">
        <f>SUM(B11:J11)</f>
        <v>1694271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0.1752</v>
      </c>
      <c r="C14" s="41">
        <v>0.1924</v>
      </c>
      <c r="D14" s="41">
        <v>0.2133</v>
      </c>
      <c r="E14" s="41">
        <v>0.1855</v>
      </c>
      <c r="F14" s="41">
        <v>0.1963</v>
      </c>
      <c r="G14" s="41">
        <v>0.1983</v>
      </c>
      <c r="H14" s="41">
        <v>0.1579</v>
      </c>
      <c r="I14" s="41">
        <v>0.1595</v>
      </c>
      <c r="J14" s="41">
        <v>0.1804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1.297401262096918</v>
      </c>
      <c r="C16" s="38">
        <v>1.354956117759805</v>
      </c>
      <c r="D16" s="38">
        <v>1.093329512861825</v>
      </c>
      <c r="E16" s="38">
        <v>1.450693383215438</v>
      </c>
      <c r="F16" s="38">
        <v>1.199896222376112</v>
      </c>
      <c r="G16" s="38">
        <v>1.250654551737371</v>
      </c>
      <c r="H16" s="38">
        <v>1.174628553385607</v>
      </c>
      <c r="I16" s="38">
        <v>1.177961854909813</v>
      </c>
      <c r="J16" s="38">
        <v>1.226194796696233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1274639.5</v>
      </c>
      <c r="C18" s="35">
        <f aca="true" t="shared" si="2" ref="C18:J18">C19+C20+C21+C22+C23+C24+C25+C26</f>
        <v>1216336.34</v>
      </c>
      <c r="D18" s="35">
        <f t="shared" si="2"/>
        <v>1432697.03</v>
      </c>
      <c r="E18" s="35">
        <f t="shared" si="2"/>
        <v>857905.5599999998</v>
      </c>
      <c r="F18" s="35">
        <f t="shared" si="2"/>
        <v>911250.1000000001</v>
      </c>
      <c r="G18" s="35">
        <f t="shared" si="2"/>
        <v>1013208.31</v>
      </c>
      <c r="H18" s="35">
        <f t="shared" si="2"/>
        <v>898016.22</v>
      </c>
      <c r="I18" s="35">
        <f t="shared" si="2"/>
        <v>1230581.28</v>
      </c>
      <c r="J18" s="35">
        <f t="shared" si="2"/>
        <v>444691.33</v>
      </c>
      <c r="K18" s="35">
        <f>SUM(B18:J18)</f>
        <v>9279325.67</v>
      </c>
      <c r="L18"/>
      <c r="M18"/>
      <c r="N18"/>
    </row>
    <row r="19" spans="1:14" ht="16.5" customHeight="1">
      <c r="A19" s="18" t="s">
        <v>73</v>
      </c>
      <c r="B19" s="60">
        <f>ROUND((B13+B14)*B7,2)</f>
        <v>952487.28</v>
      </c>
      <c r="C19" s="60">
        <f aca="true" t="shared" si="3" ref="C19:J19">ROUND((C13+C14)*C7,2)</f>
        <v>870420.92</v>
      </c>
      <c r="D19" s="60">
        <f t="shared" si="3"/>
        <v>1278672</v>
      </c>
      <c r="E19" s="60">
        <f t="shared" si="3"/>
        <v>572222.84</v>
      </c>
      <c r="F19" s="60">
        <f t="shared" si="3"/>
        <v>737639.75</v>
      </c>
      <c r="G19" s="60">
        <f t="shared" si="3"/>
        <v>789672.26</v>
      </c>
      <c r="H19" s="60">
        <f t="shared" si="3"/>
        <v>737542.74</v>
      </c>
      <c r="I19" s="60">
        <f t="shared" si="3"/>
        <v>997476.24</v>
      </c>
      <c r="J19" s="60">
        <f t="shared" si="3"/>
        <v>350002.82</v>
      </c>
      <c r="K19" s="30">
        <f>SUM(B19:J19)</f>
        <v>7286136.850000001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283270.92</v>
      </c>
      <c r="C20" s="30">
        <f t="shared" si="4"/>
        <v>308961.23</v>
      </c>
      <c r="D20" s="30">
        <f t="shared" si="4"/>
        <v>119337.83</v>
      </c>
      <c r="E20" s="30">
        <f t="shared" si="4"/>
        <v>257897.05</v>
      </c>
      <c r="F20" s="30">
        <f t="shared" si="4"/>
        <v>147451.4</v>
      </c>
      <c r="G20" s="30">
        <f t="shared" si="4"/>
        <v>197934.95</v>
      </c>
      <c r="H20" s="30">
        <f t="shared" si="4"/>
        <v>128796.02</v>
      </c>
      <c r="I20" s="30">
        <f t="shared" si="4"/>
        <v>177512.72</v>
      </c>
      <c r="J20" s="30">
        <f t="shared" si="4"/>
        <v>79168.82</v>
      </c>
      <c r="K20" s="30">
        <f aca="true" t="shared" si="5" ref="K18:K26">SUM(B20:J20)</f>
        <v>1700330.9399999997</v>
      </c>
      <c r="L20"/>
      <c r="M20"/>
      <c r="N20"/>
    </row>
    <row r="21" spans="1:14" ht="16.5" customHeight="1">
      <c r="A21" s="18" t="s">
        <v>28</v>
      </c>
      <c r="B21" s="30">
        <v>36199.01</v>
      </c>
      <c r="C21" s="30">
        <v>32852.04</v>
      </c>
      <c r="D21" s="30">
        <v>28905.27</v>
      </c>
      <c r="E21" s="30">
        <v>24022.33</v>
      </c>
      <c r="F21" s="30">
        <v>23820.12</v>
      </c>
      <c r="G21" s="30">
        <v>23167.12</v>
      </c>
      <c r="H21" s="30">
        <v>27876.99</v>
      </c>
      <c r="I21" s="30">
        <v>51476.24</v>
      </c>
      <c r="J21" s="30">
        <v>13624.1</v>
      </c>
      <c r="K21" s="30">
        <f t="shared" si="5"/>
        <v>261943.22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74</v>
      </c>
      <c r="B26" s="30">
        <v>1206.73</v>
      </c>
      <c r="C26" s="30">
        <v>1151.03</v>
      </c>
      <c r="D26" s="30">
        <v>1355.25</v>
      </c>
      <c r="E26" s="30">
        <v>812.22</v>
      </c>
      <c r="F26" s="30">
        <v>863.27</v>
      </c>
      <c r="G26" s="30">
        <v>958.42</v>
      </c>
      <c r="H26" s="30">
        <v>849.35</v>
      </c>
      <c r="I26" s="30">
        <v>1164.96</v>
      </c>
      <c r="J26" s="30">
        <v>420.03</v>
      </c>
      <c r="K26" s="30">
        <f t="shared" si="5"/>
        <v>8781.26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-217004.22</v>
      </c>
      <c r="C29" s="30">
        <f t="shared" si="6"/>
        <v>-88879.97</v>
      </c>
      <c r="D29" s="30">
        <f t="shared" si="6"/>
        <v>-145047.86</v>
      </c>
      <c r="E29" s="30">
        <f t="shared" si="6"/>
        <v>-173785.96</v>
      </c>
      <c r="F29" s="30">
        <f t="shared" si="6"/>
        <v>-60983.95</v>
      </c>
      <c r="G29" s="30">
        <f t="shared" si="6"/>
        <v>-149903.05</v>
      </c>
      <c r="H29" s="30">
        <f t="shared" si="6"/>
        <v>-60626.27</v>
      </c>
      <c r="I29" s="30">
        <f t="shared" si="6"/>
        <v>-128098.93</v>
      </c>
      <c r="J29" s="30">
        <f t="shared" si="6"/>
        <v>-35704.58</v>
      </c>
      <c r="K29" s="30">
        <f aca="true" t="shared" si="7" ref="K29:K37">SUM(B29:J29)</f>
        <v>-1060034.79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-208076.45</v>
      </c>
      <c r="C30" s="30">
        <f t="shared" si="8"/>
        <v>-81053.90000000001</v>
      </c>
      <c r="D30" s="30">
        <f t="shared" si="8"/>
        <v>-117574.32999999999</v>
      </c>
      <c r="E30" s="30">
        <f t="shared" si="8"/>
        <v>-168992.3</v>
      </c>
      <c r="F30" s="30">
        <f t="shared" si="8"/>
        <v>-54995.6</v>
      </c>
      <c r="G30" s="30">
        <f t="shared" si="8"/>
        <v>-142356.03</v>
      </c>
      <c r="H30" s="30">
        <f t="shared" si="8"/>
        <v>-55903.34</v>
      </c>
      <c r="I30" s="30">
        <f t="shared" si="8"/>
        <v>-119720.23999999999</v>
      </c>
      <c r="J30" s="30">
        <f t="shared" si="8"/>
        <v>-26607.13</v>
      </c>
      <c r="K30" s="30">
        <f t="shared" si="7"/>
        <v>-975279.32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-74148.8</v>
      </c>
      <c r="C31" s="30">
        <f aca="true" t="shared" si="9" ref="C31:J31">-ROUND((C9)*$E$3,2)</f>
        <v>-73717.6</v>
      </c>
      <c r="D31" s="30">
        <f t="shared" si="9"/>
        <v>-80731.2</v>
      </c>
      <c r="E31" s="30">
        <f t="shared" si="9"/>
        <v>-47445.2</v>
      </c>
      <c r="F31" s="30">
        <f t="shared" si="9"/>
        <v>-54995.6</v>
      </c>
      <c r="G31" s="30">
        <f t="shared" si="9"/>
        <v>-31416</v>
      </c>
      <c r="H31" s="30">
        <f t="shared" si="9"/>
        <v>-29334.8</v>
      </c>
      <c r="I31" s="30">
        <f t="shared" si="9"/>
        <v>-78258.4</v>
      </c>
      <c r="J31" s="30">
        <f t="shared" si="9"/>
        <v>-13816</v>
      </c>
      <c r="K31" s="30">
        <f t="shared" si="7"/>
        <v>-483863.6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-3902.8</v>
      </c>
      <c r="C33" s="30">
        <v>-616</v>
      </c>
      <c r="D33" s="30">
        <v>-1786.4</v>
      </c>
      <c r="E33" s="30">
        <v>-1909.6</v>
      </c>
      <c r="F33" s="26">
        <v>0</v>
      </c>
      <c r="G33" s="30">
        <v>-893.2</v>
      </c>
      <c r="H33" s="30">
        <v>-198.56</v>
      </c>
      <c r="I33" s="30">
        <v>-309.9</v>
      </c>
      <c r="J33" s="30">
        <v>-95.6</v>
      </c>
      <c r="K33" s="30">
        <f t="shared" si="7"/>
        <v>-9712.060000000001</v>
      </c>
      <c r="L33"/>
      <c r="M33"/>
      <c r="N33"/>
    </row>
    <row r="34" spans="1:14" ht="16.5" customHeight="1">
      <c r="A34" s="25" t="s">
        <v>21</v>
      </c>
      <c r="B34" s="30">
        <v>-130024.85</v>
      </c>
      <c r="C34" s="30">
        <v>-6720.3</v>
      </c>
      <c r="D34" s="30">
        <v>-35056.73</v>
      </c>
      <c r="E34" s="30">
        <v>-119637.5</v>
      </c>
      <c r="F34" s="26">
        <v>0</v>
      </c>
      <c r="G34" s="30">
        <v>-110046.83</v>
      </c>
      <c r="H34" s="30">
        <v>-26369.98</v>
      </c>
      <c r="I34" s="30">
        <v>-41151.94</v>
      </c>
      <c r="J34" s="30">
        <v>-12695.53</v>
      </c>
      <c r="K34" s="30">
        <f t="shared" si="7"/>
        <v>-481703.66000000003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-8927.77</v>
      </c>
      <c r="C35" s="27">
        <f t="shared" si="10"/>
        <v>-7826.07</v>
      </c>
      <c r="D35" s="27">
        <f t="shared" si="10"/>
        <v>-27473.53</v>
      </c>
      <c r="E35" s="27">
        <f t="shared" si="10"/>
        <v>-4793.66</v>
      </c>
      <c r="F35" s="27">
        <f t="shared" si="10"/>
        <v>-5988.35</v>
      </c>
      <c r="G35" s="27">
        <f t="shared" si="10"/>
        <v>-7547.02</v>
      </c>
      <c r="H35" s="27">
        <f t="shared" si="10"/>
        <v>-4722.93</v>
      </c>
      <c r="I35" s="27">
        <f t="shared" si="10"/>
        <v>-8378.69</v>
      </c>
      <c r="J35" s="27">
        <f t="shared" si="10"/>
        <v>-9097.45</v>
      </c>
      <c r="K35" s="30">
        <f t="shared" si="7"/>
        <v>-84755.46999999999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-2217.6</v>
      </c>
      <c r="C38" s="17">
        <v>-1425.6</v>
      </c>
      <c r="D38" s="17">
        <v>0</v>
      </c>
      <c r="E38" s="17">
        <v>-277.2</v>
      </c>
      <c r="F38" s="17">
        <v>-1188</v>
      </c>
      <c r="G38" s="17">
        <v>-2217.6</v>
      </c>
      <c r="H38" s="17">
        <v>0</v>
      </c>
      <c r="I38" s="17">
        <v>-1900.8</v>
      </c>
      <c r="J38" s="17">
        <v>-990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-6710.17</v>
      </c>
      <c r="C45" s="17">
        <v>-6400.47</v>
      </c>
      <c r="D45" s="17">
        <v>-7536.03</v>
      </c>
      <c r="E45" s="17">
        <v>-4516.46</v>
      </c>
      <c r="F45" s="17">
        <v>-4800.35</v>
      </c>
      <c r="G45" s="17">
        <v>-5329.42</v>
      </c>
      <c r="H45" s="17">
        <v>-4722.93</v>
      </c>
      <c r="I45" s="17">
        <v>-6477.89</v>
      </c>
      <c r="J45" s="17">
        <v>-2335.65</v>
      </c>
      <c r="K45" s="17">
        <f>SUM(B45:J45)</f>
        <v>-48829.369999999995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1057635.28</v>
      </c>
      <c r="C49" s="27">
        <f aca="true" t="shared" si="11" ref="C49:J49">IF(C18+C29+C50&lt;0,0,C18+C29+C50)</f>
        <v>1127456.37</v>
      </c>
      <c r="D49" s="27">
        <f t="shared" si="11"/>
        <v>1287649.17</v>
      </c>
      <c r="E49" s="27">
        <f t="shared" si="11"/>
        <v>684119.5999999999</v>
      </c>
      <c r="F49" s="27">
        <f t="shared" si="11"/>
        <v>850266.1500000001</v>
      </c>
      <c r="G49" s="27">
        <f t="shared" si="11"/>
        <v>863305.26</v>
      </c>
      <c r="H49" s="27">
        <f t="shared" si="11"/>
        <v>837389.95</v>
      </c>
      <c r="I49" s="27">
        <f t="shared" si="11"/>
        <v>1102482.35</v>
      </c>
      <c r="J49" s="27">
        <f t="shared" si="11"/>
        <v>408986.75</v>
      </c>
      <c r="K49" s="20">
        <f>SUM(B49:J49)</f>
        <v>8219290.880000001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1057635.28</v>
      </c>
      <c r="C55" s="10">
        <f t="shared" si="13"/>
        <v>1127456.37</v>
      </c>
      <c r="D55" s="10">
        <f t="shared" si="13"/>
        <v>1287649.18</v>
      </c>
      <c r="E55" s="10">
        <f t="shared" si="13"/>
        <v>684119.59</v>
      </c>
      <c r="F55" s="10">
        <f t="shared" si="13"/>
        <v>850266.15</v>
      </c>
      <c r="G55" s="10">
        <f t="shared" si="13"/>
        <v>863305.25</v>
      </c>
      <c r="H55" s="10">
        <f t="shared" si="13"/>
        <v>837389.95</v>
      </c>
      <c r="I55" s="10">
        <f>SUM(I56:I68)</f>
        <v>1102482.35</v>
      </c>
      <c r="J55" s="10">
        <f t="shared" si="13"/>
        <v>408986.75</v>
      </c>
      <c r="K55" s="5">
        <f>SUM(K56:K68)</f>
        <v>8219290.870000001</v>
      </c>
      <c r="L55" s="9"/>
    </row>
    <row r="56" spans="1:11" ht="16.5" customHeight="1">
      <c r="A56" s="7" t="s">
        <v>59</v>
      </c>
      <c r="B56" s="8">
        <v>923950.18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923950.18</v>
      </c>
    </row>
    <row r="57" spans="1:11" ht="16.5" customHeight="1">
      <c r="A57" s="7" t="s">
        <v>60</v>
      </c>
      <c r="B57" s="8">
        <v>133685.1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133685.1</v>
      </c>
    </row>
    <row r="58" spans="1:11" ht="16.5" customHeight="1">
      <c r="A58" s="7" t="s">
        <v>4</v>
      </c>
      <c r="B58" s="6">
        <v>0</v>
      </c>
      <c r="C58" s="8">
        <v>1127456.37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1127456.37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1287649.18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1287649.18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684119.59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684119.59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850266.15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850266.15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863305.25</v>
      </c>
      <c r="H62" s="6">
        <v>0</v>
      </c>
      <c r="I62" s="6">
        <v>0</v>
      </c>
      <c r="J62" s="6">
        <v>0</v>
      </c>
      <c r="K62" s="5">
        <f t="shared" si="14"/>
        <v>863305.25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837389.95</v>
      </c>
      <c r="I63" s="6">
        <v>0</v>
      </c>
      <c r="J63" s="6">
        <v>0</v>
      </c>
      <c r="K63" s="5">
        <f t="shared" si="14"/>
        <v>837389.95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414202.62</v>
      </c>
      <c r="J65" s="6">
        <v>0</v>
      </c>
      <c r="K65" s="5">
        <f t="shared" si="14"/>
        <v>414202.62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688279.73</v>
      </c>
      <c r="J66" s="6">
        <v>0</v>
      </c>
      <c r="K66" s="5">
        <f t="shared" si="14"/>
        <v>688279.73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408986.75</v>
      </c>
      <c r="K67" s="5">
        <f t="shared" si="14"/>
        <v>408986.75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2022-01-17T16:48:32Z</dcterms:modified>
  <cp:category/>
  <cp:version/>
  <cp:contentType/>
  <cp:contentStatus/>
</cp:coreProperties>
</file>