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<sst xmlns="http://schemas.openxmlformats.org/spreadsheetml/2006/main" count="76" uniqueCount="75">
  <si>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</si>
  <si>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</si>
  <si>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</si>
  <si>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</si>
  <si>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</si>
  <si>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</si>
  <si>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</si>
  <si>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</si>
  <si>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</si>
  <si>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</si>
  <si>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</si>
  <si>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</si>
  <si>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</si>
  <si>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</si>
  <si>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</si>
  <si>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</si>
  <si>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</si>
  <si>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</si>
  <si>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</si>
  <si>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</si>
  <si>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</si>
  <si>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</si>
  <si>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</si>
  <si>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</si>
  <si>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</si>
  <si>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</si>
  <si>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</si>
  <si>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</si>
  <si>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</si>
  <si>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</si>
  <si>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</si>
  <si>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</si>
  <si>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</si>
  <si>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</si>
  <si>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</si>
  <si>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</si>
  <si>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</si>
  <si>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</si>
  <si>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</si>
  <si>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</si>
  <si>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</si>
  <si>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</si>
  <si>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</si>
  <si>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</si>
  <si>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</si>
  <si>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</si>
  <si>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</si>
  <si>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</si>
  <si>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</si>
  <si>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</si>
  <si>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</si>
  <si>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</si>
  <si>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</si>
  <si>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</si>
  <si>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</si>
  <si>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</si>
  <si>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</si>
  <si>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</si>
  <si>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</si>
  <si>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</si>
  <si>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</si>
  <si>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</si>
  <si>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</si>
  <si>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</si>
  <si>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</si>
  <si>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</si>
  <si>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</si>
  <si>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</si>
  <si>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</si>
  <si>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</si>
  <si>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10/01/22 - VENCIMENTO 17/01/22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</si>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</sst>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250364</v>
      </c>
      <c r="C7" s="46">
        <f t="shared" si="0"/>
        <v>207074</v>
      </c>
      <c r="D7" s="46">
        <f t="shared" si="0"/>
        <v>273865</v>
      </c>
      <c r="E7" s="46">
        <f t="shared" si="0"/>
        <v>141893</v>
      </c>
      <c r="F7" s="46">
        <f t="shared" si="0"/>
        <v>173148</v>
      </c>
      <c r="G7" s="46">
        <f t="shared" si="0"/>
        <v>180668</v>
      </c>
      <c r="H7" s="46">
        <f t="shared" si="0"/>
        <v>213308</v>
      </c>
      <c r="I7" s="46">
        <f t="shared" si="0"/>
        <v>285137</v>
      </c>
      <c r="J7" s="46">
        <f t="shared" si="0"/>
        <v>87829</v>
      </c>
      <c r="K7" s="46">
        <f t="shared" si="0"/>
        <v>1813286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18355</v>
      </c>
      <c r="C8" s="44">
        <f t="shared" si="1"/>
        <v>18246</v>
      </c>
      <c r="D8" s="44">
        <f t="shared" si="1"/>
        <v>20052</v>
      </c>
      <c r="E8" s="44">
        <f t="shared" si="1"/>
        <v>11464</v>
      </c>
      <c r="F8" s="44">
        <f t="shared" si="1"/>
        <v>13277</v>
      </c>
      <c r="G8" s="44">
        <f t="shared" si="1"/>
        <v>7789</v>
      </c>
      <c r="H8" s="44">
        <f t="shared" si="1"/>
        <v>7339</v>
      </c>
      <c r="I8" s="44">
        <f t="shared" si="1"/>
        <v>18768</v>
      </c>
      <c r="J8" s="44">
        <f t="shared" si="1"/>
        <v>3330</v>
      </c>
      <c r="K8" s="37">
        <f>SUM(B8:J8)</f>
        <v>118620</v>
      </c>
      <c r="L8"/>
      <c r="M8"/>
      <c r="N8"/>
    </row>
    <row r="9" spans="1:14" ht="16.5" customHeight="1">
      <c r="A9" s="22" t="s">
        <v>34</v>
      </c>
      <c r="B9" s="44">
        <v>18328</v>
      </c>
      <c r="C9" s="44">
        <v>18235</v>
      </c>
      <c r="D9" s="44">
        <v>20045</v>
      </c>
      <c r="E9" s="44">
        <v>11404</v>
      </c>
      <c r="F9" s="44">
        <v>13272</v>
      </c>
      <c r="G9" s="44">
        <v>7788</v>
      </c>
      <c r="H9" s="44">
        <v>7339</v>
      </c>
      <c r="I9" s="44">
        <v>18689</v>
      </c>
      <c r="J9" s="44">
        <v>3330</v>
      </c>
      <c r="K9" s="37">
        <f>SUM(B9:J9)</f>
        <v>118430</v>
      </c>
      <c r="L9"/>
      <c r="M9"/>
      <c r="N9"/>
    </row>
    <row r="10" spans="1:14" ht="16.5" customHeight="1">
      <c r="A10" s="22" t="s">
        <v>33</v>
      </c>
      <c r="B10" s="44">
        <v>27</v>
      </c>
      <c r="C10" s="44">
        <v>11</v>
      </c>
      <c r="D10" s="44">
        <v>7</v>
      </c>
      <c r="E10" s="44">
        <v>60</v>
      </c>
      <c r="F10" s="44">
        <v>5</v>
      </c>
      <c r="G10" s="44">
        <v>1</v>
      </c>
      <c r="H10" s="44">
        <v>0</v>
      </c>
      <c r="I10" s="44">
        <v>79</v>
      </c>
      <c r="J10" s="44">
        <v>0</v>
      </c>
      <c r="K10" s="37">
        <f>SUM(B10:J10)</f>
        <v>190</v>
      </c>
      <c r="L10"/>
      <c r="M10"/>
      <c r="N10"/>
    </row>
    <row r="11" spans="1:14" ht="16.5" customHeight="1">
      <c r="A11" s="43" t="s">
        <v>32</v>
      </c>
      <c r="B11" s="42">
        <v>232009</v>
      </c>
      <c r="C11" s="42">
        <v>188828</v>
      </c>
      <c r="D11" s="42">
        <v>253813</v>
      </c>
      <c r="E11" s="42">
        <v>130429</v>
      </c>
      <c r="F11" s="42">
        <v>159871</v>
      </c>
      <c r="G11" s="42">
        <v>172879</v>
      </c>
      <c r="H11" s="42">
        <v>205969</v>
      </c>
      <c r="I11" s="42">
        <v>266369</v>
      </c>
      <c r="J11" s="42">
        <v>84499</v>
      </c>
      <c r="K11" s="37">
        <f>SUM(B11:J11)</f>
        <v>1694666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0.1752</v>
      </c>
      <c r="C14" s="41">
        <v>0.1924</v>
      </c>
      <c r="D14" s="41">
        <v>0.2133</v>
      </c>
      <c r="E14" s="41">
        <v>0.1855</v>
      </c>
      <c r="F14" s="41">
        <v>0.1963</v>
      </c>
      <c r="G14" s="41">
        <v>0.1983</v>
      </c>
      <c r="H14" s="41">
        <v>0.1579</v>
      </c>
      <c r="I14" s="41">
        <v>0.1595</v>
      </c>
      <c r="J14" s="41">
        <v>0.1804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1.284511331542247</v>
      </c>
      <c r="C16" s="38">
        <v>1.340901224167207</v>
      </c>
      <c r="D16" s="38">
        <v>1.088356791765763</v>
      </c>
      <c r="E16" s="38">
        <v>1.442030871387863</v>
      </c>
      <c r="F16" s="38">
        <v>1.184999936674885</v>
      </c>
      <c r="G16" s="38">
        <v>1.248797639174781</v>
      </c>
      <c r="H16" s="38">
        <v>1.17453712945125</v>
      </c>
      <c r="I16" s="38">
        <v>1.174341241580215</v>
      </c>
      <c r="J16" s="38">
        <v>1.237080033812008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1276551.59</v>
      </c>
      <c r="C18" s="35">
        <f aca="true" t="shared" si="2" ref="C18:J18">C19+C20+C21+C22+C23+C24+C25+C26</f>
        <v>1210879.72</v>
      </c>
      <c r="D18" s="35">
        <f t="shared" si="2"/>
        <v>1430945.2199999997</v>
      </c>
      <c r="E18" s="35">
        <f t="shared" si="2"/>
        <v>862251.16</v>
      </c>
      <c r="F18" s="35">
        <f t="shared" si="2"/>
        <v>911149.3499999999</v>
      </c>
      <c r="G18" s="35">
        <f t="shared" si="2"/>
        <v>1008067.9300000002</v>
      </c>
      <c r="H18" s="35">
        <f t="shared" si="2"/>
        <v>900331.98</v>
      </c>
      <c r="I18" s="35">
        <f t="shared" si="2"/>
        <v>1228420.58</v>
      </c>
      <c r="J18" s="35">
        <f t="shared" si="2"/>
        <v>446178.49</v>
      </c>
      <c r="K18" s="35">
        <f>SUM(B18:J18)</f>
        <v>9274776.02</v>
      </c>
      <c r="L18"/>
      <c r="M18"/>
      <c r="N18"/>
    </row>
    <row r="19" spans="1:14" ht="16.5" customHeight="1">
      <c r="A19" s="18" t="s">
        <v>73</v>
      </c>
      <c r="B19" s="60">
        <f>ROUND((B13+B14)*B7,2)</f>
        <v>963626</v>
      </c>
      <c r="C19" s="60">
        <f aca="true" t="shared" si="3" ref="C19:J19">ROUND((C13+C14)*C7,2)</f>
        <v>875570.99</v>
      </c>
      <c r="D19" s="60">
        <f t="shared" si="3"/>
        <v>1283687.41</v>
      </c>
      <c r="E19" s="60">
        <f t="shared" si="3"/>
        <v>578270.73</v>
      </c>
      <c r="F19" s="60">
        <f t="shared" si="3"/>
        <v>746752.69</v>
      </c>
      <c r="G19" s="60">
        <f t="shared" si="3"/>
        <v>787080.14</v>
      </c>
      <c r="H19" s="60">
        <f t="shared" si="3"/>
        <v>739901.46</v>
      </c>
      <c r="I19" s="60">
        <f t="shared" si="3"/>
        <v>999091.53</v>
      </c>
      <c r="J19" s="60">
        <f t="shared" si="3"/>
        <v>348206.85</v>
      </c>
      <c r="K19" s="30">
        <f>SUM(B19:J19)</f>
        <v>7322187.8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274162.52</v>
      </c>
      <c r="C20" s="30">
        <f t="shared" si="4"/>
        <v>298483.22</v>
      </c>
      <c r="D20" s="30">
        <f t="shared" si="4"/>
        <v>113422.5</v>
      </c>
      <c r="E20" s="30">
        <f t="shared" si="4"/>
        <v>255613.51</v>
      </c>
      <c r="F20" s="30">
        <f t="shared" si="4"/>
        <v>138149.2</v>
      </c>
      <c r="G20" s="30">
        <f t="shared" si="4"/>
        <v>195823.68</v>
      </c>
      <c r="H20" s="30">
        <f t="shared" si="4"/>
        <v>129140.28</v>
      </c>
      <c r="I20" s="30">
        <f t="shared" si="4"/>
        <v>174182.86</v>
      </c>
      <c r="J20" s="30">
        <f t="shared" si="4"/>
        <v>82552.89</v>
      </c>
      <c r="K20" s="30">
        <f aca="true" t="shared" si="5" ref="K18:K26">SUM(B20:J20)</f>
        <v>1661530.66</v>
      </c>
      <c r="L20"/>
      <c r="M20"/>
      <c r="N20"/>
    </row>
    <row r="21" spans="1:14" ht="16.5" customHeight="1">
      <c r="A21" s="18" t="s">
        <v>28</v>
      </c>
      <c r="B21" s="30">
        <v>36080.78</v>
      </c>
      <c r="C21" s="30">
        <v>32728</v>
      </c>
      <c r="D21" s="30">
        <v>28055.7</v>
      </c>
      <c r="E21" s="30">
        <v>24601.26</v>
      </c>
      <c r="F21" s="30">
        <v>23910.95</v>
      </c>
      <c r="G21" s="30">
        <v>22734.77</v>
      </c>
      <c r="H21" s="30">
        <v>27487.45</v>
      </c>
      <c r="I21" s="30">
        <v>51032.43</v>
      </c>
      <c r="J21" s="30">
        <v>13520.84</v>
      </c>
      <c r="K21" s="30">
        <f t="shared" si="5"/>
        <v>260152.18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1206.73</v>
      </c>
      <c r="C26" s="30">
        <v>1146.39</v>
      </c>
      <c r="D26" s="30">
        <v>1352.93</v>
      </c>
      <c r="E26" s="30">
        <v>814.54</v>
      </c>
      <c r="F26" s="30">
        <v>860.95</v>
      </c>
      <c r="G26" s="30">
        <v>953.78</v>
      </c>
      <c r="H26" s="30">
        <v>851.67</v>
      </c>
      <c r="I26" s="30">
        <v>1162.64</v>
      </c>
      <c r="J26" s="30">
        <v>422.35</v>
      </c>
      <c r="K26" s="30">
        <f t="shared" si="5"/>
        <v>8771.98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-139627</v>
      </c>
      <c r="C29" s="30">
        <f t="shared" si="6"/>
        <v>-94471.11</v>
      </c>
      <c r="D29" s="30">
        <f t="shared" si="6"/>
        <v>-133933.29</v>
      </c>
      <c r="E29" s="30">
        <f t="shared" si="6"/>
        <v>-107189.87000000001</v>
      </c>
      <c r="F29" s="30">
        <f t="shared" si="6"/>
        <v>-63184.25</v>
      </c>
      <c r="G29" s="30">
        <f t="shared" si="6"/>
        <v>-103931</v>
      </c>
      <c r="H29" s="30">
        <f t="shared" si="6"/>
        <v>-47930.18</v>
      </c>
      <c r="I29" s="30">
        <f t="shared" si="6"/>
        <v>-105711.02000000002</v>
      </c>
      <c r="J29" s="30">
        <f t="shared" si="6"/>
        <v>-28021.370000000003</v>
      </c>
      <c r="K29" s="30">
        <f aca="true" t="shared" si="7" ref="K29:K37">SUM(B29:J29)</f>
        <v>-823999.0900000001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-132916.83</v>
      </c>
      <c r="C30" s="30">
        <f t="shared" si="8"/>
        <v>-88096.45</v>
      </c>
      <c r="D30" s="30">
        <f t="shared" si="8"/>
        <v>-106472.66</v>
      </c>
      <c r="E30" s="30">
        <f t="shared" si="8"/>
        <v>-102660.51000000001</v>
      </c>
      <c r="F30" s="30">
        <f t="shared" si="8"/>
        <v>-58396.8</v>
      </c>
      <c r="G30" s="30">
        <f t="shared" si="8"/>
        <v>-98627.39</v>
      </c>
      <c r="H30" s="30">
        <f t="shared" si="8"/>
        <v>-43194.35</v>
      </c>
      <c r="I30" s="30">
        <f t="shared" si="8"/>
        <v>-99246.03000000001</v>
      </c>
      <c r="J30" s="30">
        <f t="shared" si="8"/>
        <v>-19901.010000000002</v>
      </c>
      <c r="K30" s="30">
        <f t="shared" si="7"/>
        <v>-749512.0299999999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-80643.2</v>
      </c>
      <c r="C31" s="30">
        <f aca="true" t="shared" si="9" ref="C31:J31">-ROUND((C9)*$E$3,2)</f>
        <v>-80234</v>
      </c>
      <c r="D31" s="30">
        <f t="shared" si="9"/>
        <v>-88198</v>
      </c>
      <c r="E31" s="30">
        <f t="shared" si="9"/>
        <v>-50177.6</v>
      </c>
      <c r="F31" s="30">
        <f t="shared" si="9"/>
        <v>-58396.8</v>
      </c>
      <c r="G31" s="30">
        <f t="shared" si="9"/>
        <v>-34267.2</v>
      </c>
      <c r="H31" s="30">
        <f t="shared" si="9"/>
        <v>-32291.6</v>
      </c>
      <c r="I31" s="30">
        <f t="shared" si="9"/>
        <v>-82231.6</v>
      </c>
      <c r="J31" s="30">
        <f t="shared" si="9"/>
        <v>-14652</v>
      </c>
      <c r="K31" s="30">
        <f t="shared" si="7"/>
        <v>-521092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-1663.2</v>
      </c>
      <c r="C33" s="30">
        <v>-246.4</v>
      </c>
      <c r="D33" s="30">
        <v>-739.2</v>
      </c>
      <c r="E33" s="30">
        <v>-1108.8</v>
      </c>
      <c r="F33" s="26">
        <v>0</v>
      </c>
      <c r="G33" s="30">
        <v>-770</v>
      </c>
      <c r="H33" s="30">
        <v>-82.73</v>
      </c>
      <c r="I33" s="30">
        <v>-129.13</v>
      </c>
      <c r="J33" s="30">
        <v>-39.83</v>
      </c>
      <c r="K33" s="30">
        <f t="shared" si="7"/>
        <v>-4779.29</v>
      </c>
      <c r="L33"/>
      <c r="M33"/>
      <c r="N33"/>
    </row>
    <row r="34" spans="1:14" ht="16.5" customHeight="1">
      <c r="A34" s="25" t="s">
        <v>21</v>
      </c>
      <c r="B34" s="30">
        <v>-50610.43</v>
      </c>
      <c r="C34" s="30">
        <v>-7616.05</v>
      </c>
      <c r="D34" s="30">
        <v>-17535.46</v>
      </c>
      <c r="E34" s="30">
        <v>-51374.11</v>
      </c>
      <c r="F34" s="26">
        <v>0</v>
      </c>
      <c r="G34" s="30">
        <v>-63590.19</v>
      </c>
      <c r="H34" s="30">
        <v>-10820.02</v>
      </c>
      <c r="I34" s="30">
        <v>-16885.3</v>
      </c>
      <c r="J34" s="30">
        <v>-5209.18</v>
      </c>
      <c r="K34" s="30">
        <f t="shared" si="7"/>
        <v>-223640.73999999996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-6710.17</v>
      </c>
      <c r="C35" s="27">
        <f t="shared" si="10"/>
        <v>-6374.66</v>
      </c>
      <c r="D35" s="27">
        <f t="shared" si="10"/>
        <v>-27460.63</v>
      </c>
      <c r="E35" s="27">
        <f t="shared" si="10"/>
        <v>-4529.36</v>
      </c>
      <c r="F35" s="27">
        <f t="shared" si="10"/>
        <v>-4787.45</v>
      </c>
      <c r="G35" s="27">
        <f t="shared" si="10"/>
        <v>-5303.61</v>
      </c>
      <c r="H35" s="27">
        <f t="shared" si="10"/>
        <v>-4735.83</v>
      </c>
      <c r="I35" s="27">
        <f t="shared" si="10"/>
        <v>-6464.99</v>
      </c>
      <c r="J35" s="27">
        <f t="shared" si="10"/>
        <v>-8120.360000000001</v>
      </c>
      <c r="K35" s="30">
        <f t="shared" si="7"/>
        <v>-74487.06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-6710.17</v>
      </c>
      <c r="C45" s="17">
        <v>-6374.66</v>
      </c>
      <c r="D45" s="17">
        <v>-7523.13</v>
      </c>
      <c r="E45" s="17">
        <v>-4529.36</v>
      </c>
      <c r="F45" s="17">
        <v>-4787.45</v>
      </c>
      <c r="G45" s="17">
        <v>-5303.61</v>
      </c>
      <c r="H45" s="17">
        <v>-4735.83</v>
      </c>
      <c r="I45" s="17">
        <v>-6464.99</v>
      </c>
      <c r="J45" s="17">
        <v>-2348.56</v>
      </c>
      <c r="K45" s="17">
        <f>SUM(B45:J45)</f>
        <v>-48777.759999999995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1136924.59</v>
      </c>
      <c r="C49" s="27">
        <f aca="true" t="shared" si="11" ref="C49:J49">IF(C18+C29+C50&lt;0,0,C18+C29+C50)</f>
        <v>1116408.6099999999</v>
      </c>
      <c r="D49" s="27">
        <f t="shared" si="11"/>
        <v>1297011.9299999997</v>
      </c>
      <c r="E49" s="27">
        <f t="shared" si="11"/>
        <v>755061.29</v>
      </c>
      <c r="F49" s="27">
        <f t="shared" si="11"/>
        <v>847965.0999999999</v>
      </c>
      <c r="G49" s="27">
        <f t="shared" si="11"/>
        <v>904136.9300000002</v>
      </c>
      <c r="H49" s="27">
        <f t="shared" si="11"/>
        <v>852401.7999999999</v>
      </c>
      <c r="I49" s="27">
        <f t="shared" si="11"/>
        <v>1122709.56</v>
      </c>
      <c r="J49" s="27">
        <f t="shared" si="11"/>
        <v>418157.12</v>
      </c>
      <c r="K49" s="20">
        <f>SUM(B49:J49)</f>
        <v>8450776.929999998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1136924.58</v>
      </c>
      <c r="C55" s="10">
        <f t="shared" si="13"/>
        <v>1116408.62</v>
      </c>
      <c r="D55" s="10">
        <f t="shared" si="13"/>
        <v>1297011.94</v>
      </c>
      <c r="E55" s="10">
        <f t="shared" si="13"/>
        <v>755061.3</v>
      </c>
      <c r="F55" s="10">
        <f t="shared" si="13"/>
        <v>847965.11</v>
      </c>
      <c r="G55" s="10">
        <f t="shared" si="13"/>
        <v>904136.93</v>
      </c>
      <c r="H55" s="10">
        <f t="shared" si="13"/>
        <v>852401.8</v>
      </c>
      <c r="I55" s="10">
        <f>SUM(I56:I68)</f>
        <v>1122709.56</v>
      </c>
      <c r="J55" s="10">
        <f t="shared" si="13"/>
        <v>418157.13</v>
      </c>
      <c r="K55" s="5">
        <f>SUM(K56:K68)</f>
        <v>8450776.97</v>
      </c>
      <c r="L55" s="9"/>
    </row>
    <row r="56" spans="1:11" ht="16.5" customHeight="1">
      <c r="A56" s="7" t="s">
        <v>59</v>
      </c>
      <c r="B56" s="8">
        <v>993103.62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993103.62</v>
      </c>
    </row>
    <row r="57" spans="1:11" ht="16.5" customHeight="1">
      <c r="A57" s="7" t="s">
        <v>60</v>
      </c>
      <c r="B57" s="8">
        <v>143820.96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143820.96</v>
      </c>
    </row>
    <row r="58" spans="1:11" ht="16.5" customHeight="1">
      <c r="A58" s="7" t="s">
        <v>4</v>
      </c>
      <c r="B58" s="6">
        <v>0</v>
      </c>
      <c r="C58" s="8">
        <v>1116408.62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1116408.62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1297011.94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1297011.94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755061.3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755061.3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847965.11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847965.11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904136.93</v>
      </c>
      <c r="H62" s="6">
        <v>0</v>
      </c>
      <c r="I62" s="6">
        <v>0</v>
      </c>
      <c r="J62" s="6">
        <v>0</v>
      </c>
      <c r="K62" s="5">
        <f t="shared" si="14"/>
        <v>904136.93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852401.8</v>
      </c>
      <c r="I63" s="6">
        <v>0</v>
      </c>
      <c r="J63" s="6">
        <v>0</v>
      </c>
      <c r="K63" s="5">
        <f t="shared" si="14"/>
        <v>852401.8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424945.57</v>
      </c>
      <c r="J65" s="6">
        <v>0</v>
      </c>
      <c r="K65" s="5">
        <f t="shared" si="14"/>
        <v>424945.57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697763.99</v>
      </c>
      <c r="J66" s="6">
        <v>0</v>
      </c>
      <c r="K66" s="5">
        <f t="shared" si="14"/>
        <v>697763.99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418157.13</v>
      </c>
      <c r="K67" s="5">
        <f t="shared" si="14"/>
        <v>418157.13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2022-01-14T16:38:38Z</dcterms:modified>
  <cp:category/>
  <cp:version/>
  <cp:contentType/>
  <cp:contentStatus/>
</cp:coreProperties>
</file>