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<sst xmlns="http://schemas.openxmlformats.org/spreadsheetml/2006/main" count="76" uniqueCount="75">
  <si>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</si>
  <si>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</si>
  <si>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</si>
  <si>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</si>
  <si>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</si>
  <si>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</si>
  <si>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</si>
  <si>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</si>
  <si>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</si>
  <si>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</si>
  <si>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</si>
  <si>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</si>
  <si>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</si>
  <si>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</si>
  <si>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</si>
  <si>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</si>
  <si>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</si>
  <si>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</si>
  <si>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</si>
  <si>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</si>
  <si>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</si>
  <si>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</si>
  <si>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</si>
  <si>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</si>
  <si>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</si>
  <si>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</si>
  <si>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</si>
  <si>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</si>
  <si>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</si>
  <si>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</si>
  <si>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</si>
  <si>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</si>
  <si>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</si>
  <si>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</si>
  <si>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</si>
  <si>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</si>
  <si>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</si>
  <si>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</si>
  <si>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</si>
  <si>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</si>
  <si>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</si>
  <si>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</si>
  <si>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</si>
  <si>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</si>
  <si>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</si>
  <si>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</si>
  <si>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</si>
  <si>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</si>
  <si>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</si>
  <si>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</si>
  <si>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</si>
  <si>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</si>
  <si>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</si>
  <si>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</si>
  <si>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</si>
  <si>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</si>
  <si>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</si>
  <si>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</si>
  <si>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</si>
  <si>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</si>
  <si>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</si>
  <si>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</si>
  <si>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</si>
  <si>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</si>
  <si>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</si>
  <si>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</si>
  <si>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</si>
  <si>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</si>
  <si>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</si>
  <si>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</si>
  <si>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08/01/22 - VENCIMENTO 14/01/22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</si>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</sst>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143415</v>
      </c>
      <c r="C7" s="46">
        <f t="shared" si="0"/>
        <v>115667</v>
      </c>
      <c r="D7" s="46">
        <f t="shared" si="0"/>
        <v>170757</v>
      </c>
      <c r="E7" s="46">
        <f t="shared" si="0"/>
        <v>80785</v>
      </c>
      <c r="F7" s="46">
        <f t="shared" si="0"/>
        <v>114055</v>
      </c>
      <c r="G7" s="46">
        <f t="shared" si="0"/>
        <v>118769</v>
      </c>
      <c r="H7" s="46">
        <f t="shared" si="0"/>
        <v>138659</v>
      </c>
      <c r="I7" s="46">
        <f t="shared" si="0"/>
        <v>175603</v>
      </c>
      <c r="J7" s="46">
        <f t="shared" si="0"/>
        <v>40596</v>
      </c>
      <c r="K7" s="46">
        <f t="shared" si="0"/>
        <v>1098306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12890</v>
      </c>
      <c r="C8" s="44">
        <f t="shared" si="1"/>
        <v>12481</v>
      </c>
      <c r="D8" s="44">
        <f t="shared" si="1"/>
        <v>15212</v>
      </c>
      <c r="E8" s="44">
        <f t="shared" si="1"/>
        <v>8602</v>
      </c>
      <c r="F8" s="44">
        <f t="shared" si="1"/>
        <v>9675</v>
      </c>
      <c r="G8" s="44">
        <f t="shared" si="1"/>
        <v>6181</v>
      </c>
      <c r="H8" s="44">
        <f t="shared" si="1"/>
        <v>6335</v>
      </c>
      <c r="I8" s="44">
        <f t="shared" si="1"/>
        <v>13189</v>
      </c>
      <c r="J8" s="44">
        <f t="shared" si="1"/>
        <v>1721</v>
      </c>
      <c r="K8" s="37">
        <f>SUM(B8:J8)</f>
        <v>86286</v>
      </c>
      <c r="L8"/>
      <c r="M8"/>
      <c r="N8"/>
    </row>
    <row r="9" spans="1:14" ht="16.5" customHeight="1">
      <c r="A9" s="22" t="s">
        <v>34</v>
      </c>
      <c r="B9" s="44">
        <v>12872</v>
      </c>
      <c r="C9" s="44">
        <v>12476</v>
      </c>
      <c r="D9" s="44">
        <v>15205</v>
      </c>
      <c r="E9" s="44">
        <v>8552</v>
      </c>
      <c r="F9" s="44">
        <v>9669</v>
      </c>
      <c r="G9" s="44">
        <v>6180</v>
      </c>
      <c r="H9" s="44">
        <v>6335</v>
      </c>
      <c r="I9" s="44">
        <v>13143</v>
      </c>
      <c r="J9" s="44">
        <v>1721</v>
      </c>
      <c r="K9" s="37">
        <f>SUM(B9:J9)</f>
        <v>86153</v>
      </c>
      <c r="L9"/>
      <c r="M9"/>
      <c r="N9"/>
    </row>
    <row r="10" spans="1:14" ht="16.5" customHeight="1">
      <c r="A10" s="22" t="s">
        <v>33</v>
      </c>
      <c r="B10" s="44">
        <v>18</v>
      </c>
      <c r="C10" s="44">
        <v>5</v>
      </c>
      <c r="D10" s="44">
        <v>7</v>
      </c>
      <c r="E10" s="44">
        <v>50</v>
      </c>
      <c r="F10" s="44">
        <v>6</v>
      </c>
      <c r="G10" s="44">
        <v>1</v>
      </c>
      <c r="H10" s="44">
        <v>0</v>
      </c>
      <c r="I10" s="44">
        <v>46</v>
      </c>
      <c r="J10" s="44">
        <v>0</v>
      </c>
      <c r="K10" s="37">
        <f>SUM(B10:J10)</f>
        <v>133</v>
      </c>
      <c r="L10"/>
      <c r="M10"/>
      <c r="N10"/>
    </row>
    <row r="11" spans="1:14" ht="16.5" customHeight="1">
      <c r="A11" s="43" t="s">
        <v>32</v>
      </c>
      <c r="B11" s="42">
        <v>130525</v>
      </c>
      <c r="C11" s="42">
        <v>103186</v>
      </c>
      <c r="D11" s="42">
        <v>155545</v>
      </c>
      <c r="E11" s="42">
        <v>72183</v>
      </c>
      <c r="F11" s="42">
        <v>104380</v>
      </c>
      <c r="G11" s="42">
        <v>112588</v>
      </c>
      <c r="H11" s="42">
        <v>132324</v>
      </c>
      <c r="I11" s="42">
        <v>162414</v>
      </c>
      <c r="J11" s="42">
        <v>38875</v>
      </c>
      <c r="K11" s="37">
        <f>SUM(B11:J11)</f>
        <v>1012020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0.1752</v>
      </c>
      <c r="C14" s="41">
        <v>0.1924</v>
      </c>
      <c r="D14" s="41">
        <v>0.2133</v>
      </c>
      <c r="E14" s="41">
        <v>0.1855</v>
      </c>
      <c r="F14" s="41">
        <v>0.1963</v>
      </c>
      <c r="G14" s="41">
        <v>0.1983</v>
      </c>
      <c r="H14" s="41">
        <v>0.1579</v>
      </c>
      <c r="I14" s="41">
        <v>0.1595</v>
      </c>
      <c r="J14" s="41">
        <v>0.1804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1.276867842086882</v>
      </c>
      <c r="C16" s="38">
        <v>1.404682537335249</v>
      </c>
      <c r="D16" s="38">
        <v>1.106157519841877</v>
      </c>
      <c r="E16" s="38">
        <v>1.428074235086517</v>
      </c>
      <c r="F16" s="38">
        <v>1.176289821692141</v>
      </c>
      <c r="G16" s="38">
        <v>1.182295920794176</v>
      </c>
      <c r="H16" s="38">
        <v>1.140202421972995</v>
      </c>
      <c r="I16" s="38">
        <v>1.174275264387446</v>
      </c>
      <c r="J16" s="38">
        <v>1.219432070854872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726170.12</v>
      </c>
      <c r="C18" s="35">
        <f aca="true" t="shared" si="2" ref="C18:J18">C19+C20+C21+C22+C23+C24+C25+C26</f>
        <v>716397.3500000001</v>
      </c>
      <c r="D18" s="35">
        <f t="shared" si="2"/>
        <v>910468.7000000001</v>
      </c>
      <c r="E18" s="35">
        <f t="shared" si="2"/>
        <v>489940.78</v>
      </c>
      <c r="F18" s="35">
        <f t="shared" si="2"/>
        <v>597507.35</v>
      </c>
      <c r="G18" s="35">
        <f t="shared" si="2"/>
        <v>628121.3100000002</v>
      </c>
      <c r="H18" s="35">
        <f t="shared" si="2"/>
        <v>572975.5499999999</v>
      </c>
      <c r="I18" s="35">
        <f t="shared" si="2"/>
        <v>759088.9</v>
      </c>
      <c r="J18" s="35">
        <f t="shared" si="2"/>
        <v>205291.02000000002</v>
      </c>
      <c r="K18" s="35">
        <f>SUM(B18:J18)</f>
        <v>5605961.08</v>
      </c>
      <c r="L18"/>
      <c r="M18"/>
      <c r="N18"/>
    </row>
    <row r="19" spans="1:14" ht="16.5" customHeight="1">
      <c r="A19" s="18" t="s">
        <v>73</v>
      </c>
      <c r="B19" s="60">
        <f>ROUND((B13+B14)*B7,2)</f>
        <v>551989.99</v>
      </c>
      <c r="C19" s="60">
        <f aca="true" t="shared" si="3" ref="C19:J19">ROUND((C13+C14)*C7,2)</f>
        <v>489074.78</v>
      </c>
      <c r="D19" s="60">
        <f t="shared" si="3"/>
        <v>800389.29</v>
      </c>
      <c r="E19" s="60">
        <f t="shared" si="3"/>
        <v>329231.19</v>
      </c>
      <c r="F19" s="60">
        <f t="shared" si="3"/>
        <v>491896.4</v>
      </c>
      <c r="G19" s="60">
        <f t="shared" si="3"/>
        <v>517417.15</v>
      </c>
      <c r="H19" s="60">
        <f t="shared" si="3"/>
        <v>480966.47</v>
      </c>
      <c r="I19" s="60">
        <f t="shared" si="3"/>
        <v>615295.35</v>
      </c>
      <c r="J19" s="60">
        <f t="shared" si="3"/>
        <v>160946.9</v>
      </c>
      <c r="K19" s="30">
        <f>SUM(B19:J19)</f>
        <v>4437207.52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152828.28</v>
      </c>
      <c r="C20" s="30">
        <f t="shared" si="4"/>
        <v>197920.02</v>
      </c>
      <c r="D20" s="30">
        <f t="shared" si="4"/>
        <v>84967.34</v>
      </c>
      <c r="E20" s="30">
        <f t="shared" si="4"/>
        <v>140935.39</v>
      </c>
      <c r="F20" s="30">
        <f t="shared" si="4"/>
        <v>86716.33</v>
      </c>
      <c r="G20" s="30">
        <f t="shared" si="4"/>
        <v>94323.04</v>
      </c>
      <c r="H20" s="30">
        <f t="shared" si="4"/>
        <v>67432.66</v>
      </c>
      <c r="I20" s="30">
        <f t="shared" si="4"/>
        <v>107230.76</v>
      </c>
      <c r="J20" s="30">
        <f t="shared" si="4"/>
        <v>35316.91</v>
      </c>
      <c r="K20" s="30">
        <f aca="true" t="shared" si="5" ref="K18:K26">SUM(B20:J20)</f>
        <v>967670.7300000001</v>
      </c>
      <c r="L20"/>
      <c r="M20"/>
      <c r="N20"/>
    </row>
    <row r="21" spans="1:14" ht="16.5" customHeight="1">
      <c r="A21" s="18" t="s">
        <v>28</v>
      </c>
      <c r="B21" s="30">
        <v>18785.59</v>
      </c>
      <c r="C21" s="30">
        <v>25374.66</v>
      </c>
      <c r="D21" s="30">
        <v>19316.22</v>
      </c>
      <c r="E21" s="30">
        <v>16087.44</v>
      </c>
      <c r="F21" s="30">
        <v>16520.98</v>
      </c>
      <c r="G21" s="30">
        <v>13961.06</v>
      </c>
      <c r="H21" s="30">
        <v>20764.35</v>
      </c>
      <c r="I21" s="30">
        <v>32469.92</v>
      </c>
      <c r="J21" s="30">
        <v>7243.01</v>
      </c>
      <c r="K21" s="30">
        <f t="shared" si="5"/>
        <v>170523.22999999998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1090.7</v>
      </c>
      <c r="C26" s="30">
        <v>1076.77</v>
      </c>
      <c r="D26" s="30">
        <v>1369.17</v>
      </c>
      <c r="E26" s="30">
        <v>735.64</v>
      </c>
      <c r="F26" s="30">
        <v>898.08</v>
      </c>
      <c r="G26" s="30">
        <v>944.5</v>
      </c>
      <c r="H26" s="30">
        <v>860.95</v>
      </c>
      <c r="I26" s="30">
        <v>1141.75</v>
      </c>
      <c r="J26" s="30">
        <v>308.64</v>
      </c>
      <c r="K26" s="30">
        <f t="shared" si="5"/>
        <v>8426.2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-62701.76</v>
      </c>
      <c r="C29" s="30">
        <f t="shared" si="6"/>
        <v>-60881.93</v>
      </c>
      <c r="D29" s="30">
        <f t="shared" si="6"/>
        <v>-94452.95999999999</v>
      </c>
      <c r="E29" s="30">
        <f t="shared" si="6"/>
        <v>-41719.420000000006</v>
      </c>
      <c r="F29" s="30">
        <f t="shared" si="6"/>
        <v>-47537.509999999995</v>
      </c>
      <c r="G29" s="30">
        <f t="shared" si="6"/>
        <v>-32444</v>
      </c>
      <c r="H29" s="30">
        <f t="shared" si="6"/>
        <v>-32661.45</v>
      </c>
      <c r="I29" s="30">
        <f t="shared" si="6"/>
        <v>-64178.049999999996</v>
      </c>
      <c r="J29" s="30">
        <f t="shared" si="6"/>
        <v>-15060.45</v>
      </c>
      <c r="K29" s="30">
        <f aca="true" t="shared" si="7" ref="K29:K37">SUM(B29:J29)</f>
        <v>-451637.53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-56636.8</v>
      </c>
      <c r="C30" s="30">
        <f t="shared" si="8"/>
        <v>-54894.4</v>
      </c>
      <c r="D30" s="30">
        <f t="shared" si="8"/>
        <v>-66902</v>
      </c>
      <c r="E30" s="30">
        <f t="shared" si="8"/>
        <v>-37628.8</v>
      </c>
      <c r="F30" s="30">
        <f t="shared" si="8"/>
        <v>-42543.6</v>
      </c>
      <c r="G30" s="30">
        <f t="shared" si="8"/>
        <v>-27192</v>
      </c>
      <c r="H30" s="30">
        <f t="shared" si="8"/>
        <v>-27874</v>
      </c>
      <c r="I30" s="30">
        <f t="shared" si="8"/>
        <v>-57829.2</v>
      </c>
      <c r="J30" s="30">
        <f t="shared" si="8"/>
        <v>-7572.4</v>
      </c>
      <c r="K30" s="30">
        <f t="shared" si="7"/>
        <v>-379073.2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-56636.8</v>
      </c>
      <c r="C31" s="30">
        <f aca="true" t="shared" si="9" ref="C31:J31">-ROUND((C9)*$E$3,2)</f>
        <v>-54894.4</v>
      </c>
      <c r="D31" s="30">
        <f t="shared" si="9"/>
        <v>-66902</v>
      </c>
      <c r="E31" s="30">
        <f t="shared" si="9"/>
        <v>-37628.8</v>
      </c>
      <c r="F31" s="30">
        <f t="shared" si="9"/>
        <v>-42543.6</v>
      </c>
      <c r="G31" s="30">
        <f t="shared" si="9"/>
        <v>-27192</v>
      </c>
      <c r="H31" s="30">
        <f t="shared" si="9"/>
        <v>-27874</v>
      </c>
      <c r="I31" s="30">
        <f t="shared" si="9"/>
        <v>-57829.2</v>
      </c>
      <c r="J31" s="30">
        <f t="shared" si="9"/>
        <v>-7572.4</v>
      </c>
      <c r="K31" s="30">
        <f t="shared" si="7"/>
        <v>-379073.2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21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-6064.96</v>
      </c>
      <c r="C35" s="27">
        <f t="shared" si="10"/>
        <v>-5987.53</v>
      </c>
      <c r="D35" s="27">
        <f t="shared" si="10"/>
        <v>-27550.96</v>
      </c>
      <c r="E35" s="27">
        <f t="shared" si="10"/>
        <v>-4090.62</v>
      </c>
      <c r="F35" s="27">
        <f t="shared" si="10"/>
        <v>-4993.91</v>
      </c>
      <c r="G35" s="27">
        <f t="shared" si="10"/>
        <v>-5252</v>
      </c>
      <c r="H35" s="27">
        <f t="shared" si="10"/>
        <v>-4787.45</v>
      </c>
      <c r="I35" s="27">
        <f t="shared" si="10"/>
        <v>-6348.85</v>
      </c>
      <c r="J35" s="27">
        <f t="shared" si="10"/>
        <v>-7488.05</v>
      </c>
      <c r="K35" s="30">
        <f t="shared" si="7"/>
        <v>-72564.32999999999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-6064.96</v>
      </c>
      <c r="C45" s="17">
        <v>-5987.53</v>
      </c>
      <c r="D45" s="17">
        <v>-7613.46</v>
      </c>
      <c r="E45" s="17">
        <v>-4090.62</v>
      </c>
      <c r="F45" s="17">
        <v>-4993.91</v>
      </c>
      <c r="G45" s="17">
        <v>-5252</v>
      </c>
      <c r="H45" s="17">
        <v>-4787.45</v>
      </c>
      <c r="I45" s="17">
        <v>-6348.85</v>
      </c>
      <c r="J45" s="17">
        <v>-1716.25</v>
      </c>
      <c r="K45" s="17">
        <f>SUM(B45:J45)</f>
        <v>-46855.02999999999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663468.36</v>
      </c>
      <c r="C49" s="27">
        <f aca="true" t="shared" si="11" ref="C49:J49">IF(C18+C29+C50&lt;0,0,C18+C29+C50)</f>
        <v>655515.42</v>
      </c>
      <c r="D49" s="27">
        <f t="shared" si="11"/>
        <v>816015.7400000001</v>
      </c>
      <c r="E49" s="27">
        <f t="shared" si="11"/>
        <v>448221.36000000004</v>
      </c>
      <c r="F49" s="27">
        <f t="shared" si="11"/>
        <v>549969.84</v>
      </c>
      <c r="G49" s="27">
        <f t="shared" si="11"/>
        <v>595677.3100000002</v>
      </c>
      <c r="H49" s="27">
        <f t="shared" si="11"/>
        <v>540314.1</v>
      </c>
      <c r="I49" s="27">
        <f t="shared" si="11"/>
        <v>694910.85</v>
      </c>
      <c r="J49" s="27">
        <f t="shared" si="11"/>
        <v>190230.57</v>
      </c>
      <c r="K49" s="20">
        <f>SUM(B49:J49)</f>
        <v>5154323.55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663468.35</v>
      </c>
      <c r="C55" s="10">
        <f t="shared" si="13"/>
        <v>655515.42</v>
      </c>
      <c r="D55" s="10">
        <f t="shared" si="13"/>
        <v>816015.74</v>
      </c>
      <c r="E55" s="10">
        <f t="shared" si="13"/>
        <v>448221.36</v>
      </c>
      <c r="F55" s="10">
        <f t="shared" si="13"/>
        <v>549969.84</v>
      </c>
      <c r="G55" s="10">
        <f t="shared" si="13"/>
        <v>595677.31</v>
      </c>
      <c r="H55" s="10">
        <f t="shared" si="13"/>
        <v>540314.1</v>
      </c>
      <c r="I55" s="10">
        <f>SUM(I56:I68)</f>
        <v>694910.8500000001</v>
      </c>
      <c r="J55" s="10">
        <f t="shared" si="13"/>
        <v>190230.57</v>
      </c>
      <c r="K55" s="5">
        <f>SUM(K56:K68)</f>
        <v>5154323.539999999</v>
      </c>
      <c r="L55" s="9"/>
    </row>
    <row r="56" spans="1:11" ht="16.5" customHeight="1">
      <c r="A56" s="7" t="s">
        <v>59</v>
      </c>
      <c r="B56" s="8">
        <v>579605.95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579605.95</v>
      </c>
    </row>
    <row r="57" spans="1:11" ht="16.5" customHeight="1">
      <c r="A57" s="7" t="s">
        <v>60</v>
      </c>
      <c r="B57" s="8">
        <v>83862.4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83862.4</v>
      </c>
    </row>
    <row r="58" spans="1:11" ht="16.5" customHeight="1">
      <c r="A58" s="7" t="s">
        <v>4</v>
      </c>
      <c r="B58" s="6">
        <v>0</v>
      </c>
      <c r="C58" s="8">
        <v>655515.42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655515.42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816015.74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816015.74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448221.36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448221.36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549969.84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549969.84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595677.31</v>
      </c>
      <c r="H62" s="6">
        <v>0</v>
      </c>
      <c r="I62" s="6">
        <v>0</v>
      </c>
      <c r="J62" s="6">
        <v>0</v>
      </c>
      <c r="K62" s="5">
        <f t="shared" si="14"/>
        <v>595677.31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540314.1</v>
      </c>
      <c r="I63" s="6">
        <v>0</v>
      </c>
      <c r="J63" s="6">
        <v>0</v>
      </c>
      <c r="K63" s="5">
        <f t="shared" si="14"/>
        <v>540314.1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260035.64</v>
      </c>
      <c r="J65" s="6">
        <v>0</v>
      </c>
      <c r="K65" s="5">
        <f t="shared" si="14"/>
        <v>260035.64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434875.21</v>
      </c>
      <c r="J66" s="6">
        <v>0</v>
      </c>
      <c r="K66" s="5">
        <f t="shared" si="14"/>
        <v>434875.21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190230.57</v>
      </c>
      <c r="K67" s="5">
        <f t="shared" si="14"/>
        <v>190230.57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2022-01-14T12:13:41Z</dcterms:modified>
  <cp:category/>
  <cp:version/>
  <cp:contentType/>
  <cp:contentStatus/>
</cp:coreProperties>
</file>