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<sst xmlns="http://schemas.openxmlformats.org/spreadsheetml/2006/main" count="76" uniqueCount="75">
  <si>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</si>
  <si>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</si>
  <si>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</si>
  <si>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</si>
  <si>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</si>
  <si>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</si>
  <si>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</si>
  <si>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</si>
  <si>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</si>
  <si>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</si>
  <si>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</si>
  <si>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</si>
  <si>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</si>
  <si>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</si>
  <si>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</si>
  <si>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</si>
  <si>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</si>
  <si>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</si>
  <si>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</si>
  <si>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</si>
  <si>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</si>
  <si>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</si>
  <si>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</si>
  <si>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</si>
  <si>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</si>
  <si>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</si>
  <si>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</si>
  <si>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</si>
  <si>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</si>
  <si>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</si>
  <si>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</si>
  <si>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</si>
  <si>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</si>
  <si>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</si>
  <si>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</si>
  <si>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</si>
  <si>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</si>
  <si>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</si>
  <si>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</si>
  <si>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</si>
  <si>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</si>
  <si>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</si>
  <si>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</si>
  <si>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</si>
  <si>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</si>
  <si>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</si>
  <si>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</si>
  <si>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</si>
  <si>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</si>
  <si>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</si>
  <si>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</si>
  <si>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</si>
  <si>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</si>
  <si>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</si>
  <si>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</si>
  <si>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</si>
  <si>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</si>
  <si>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</si>
  <si>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</si>
  <si>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</si>
  <si>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</si>
  <si>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</si>
  <si>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</si>
  <si>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</si>
  <si>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</si>
  <si>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</si>
  <si>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</si>
  <si>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</si>
  <si>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</si>
  <si>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</si>
  <si>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07/01/22 - VENCIMENTO 14/01/22</t>
  </si>
  <si>
    <t>2.1 Tarifa de Remuneração por Passageiro Transportado Gatilho Diesel</t>
  </si>
  <si>
    <t>4.8. Remuneração SMGO</t>
  </si>
  <si>
    <t>4. Remuneração Bruta do Operador (4.1 + 4.2 + 4.3 + 4.4 + 4.5 + 4.6 + 4.7 + 4.8)</t>
  </si>
  <si>
    <t>4.1. Pelo Transporte de Passageiros (1 x (2 + 2.1))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</si>
</sst>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245472</v>
      </c>
      <c r="C7" s="46">
        <f t="shared" si="0"/>
        <v>198316</v>
      </c>
      <c r="D7" s="46">
        <f t="shared" si="0"/>
        <v>264190</v>
      </c>
      <c r="E7" s="46">
        <f t="shared" si="0"/>
        <v>137943</v>
      </c>
      <c r="F7" s="46">
        <f t="shared" si="0"/>
        <v>172325</v>
      </c>
      <c r="G7" s="46">
        <f t="shared" si="0"/>
        <v>179717</v>
      </c>
      <c r="H7" s="46">
        <f t="shared" si="0"/>
        <v>214531</v>
      </c>
      <c r="I7" s="46">
        <f t="shared" si="0"/>
        <v>283449</v>
      </c>
      <c r="J7" s="46">
        <f t="shared" si="0"/>
        <v>86077</v>
      </c>
      <c r="K7" s="46">
        <f t="shared" si="0"/>
        <v>1782020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17587</v>
      </c>
      <c r="C8" s="44">
        <f t="shared" si="1"/>
        <v>16225</v>
      </c>
      <c r="D8" s="44">
        <f t="shared" si="1"/>
        <v>18473</v>
      </c>
      <c r="E8" s="44">
        <f t="shared" si="1"/>
        <v>10902</v>
      </c>
      <c r="F8" s="44">
        <f t="shared" si="1"/>
        <v>12774</v>
      </c>
      <c r="G8" s="44">
        <f t="shared" si="1"/>
        <v>7509</v>
      </c>
      <c r="H8" s="44">
        <f t="shared" si="1"/>
        <v>7143</v>
      </c>
      <c r="I8" s="44">
        <f t="shared" si="1"/>
        <v>17916</v>
      </c>
      <c r="J8" s="44">
        <f t="shared" si="1"/>
        <v>3085</v>
      </c>
      <c r="K8" s="37">
        <f>SUM(B8:J8)</f>
        <v>111614</v>
      </c>
      <c r="L8"/>
      <c r="M8"/>
      <c r="N8"/>
    </row>
    <row r="9" spans="1:14" ht="16.5" customHeight="1">
      <c r="A9" s="22" t="s">
        <v>34</v>
      </c>
      <c r="B9" s="44">
        <v>17549</v>
      </c>
      <c r="C9" s="44">
        <v>16216</v>
      </c>
      <c r="D9" s="44">
        <v>18466</v>
      </c>
      <c r="E9" s="44">
        <v>10845</v>
      </c>
      <c r="F9" s="44">
        <v>12761</v>
      </c>
      <c r="G9" s="44">
        <v>7507</v>
      </c>
      <c r="H9" s="44">
        <v>7143</v>
      </c>
      <c r="I9" s="44">
        <v>17843</v>
      </c>
      <c r="J9" s="44">
        <v>3085</v>
      </c>
      <c r="K9" s="37">
        <f>SUM(B9:J9)</f>
        <v>111415</v>
      </c>
      <c r="L9"/>
      <c r="M9"/>
      <c r="N9"/>
    </row>
    <row r="10" spans="1:14" ht="16.5" customHeight="1">
      <c r="A10" s="22" t="s">
        <v>33</v>
      </c>
      <c r="B10" s="44">
        <v>38</v>
      </c>
      <c r="C10" s="44">
        <v>9</v>
      </c>
      <c r="D10" s="44">
        <v>7</v>
      </c>
      <c r="E10" s="44">
        <v>57</v>
      </c>
      <c r="F10" s="44">
        <v>13</v>
      </c>
      <c r="G10" s="44">
        <v>2</v>
      </c>
      <c r="H10" s="44">
        <v>0</v>
      </c>
      <c r="I10" s="44">
        <v>73</v>
      </c>
      <c r="J10" s="44">
        <v>0</v>
      </c>
      <c r="K10" s="37">
        <f>SUM(B10:J10)</f>
        <v>199</v>
      </c>
      <c r="L10"/>
      <c r="M10"/>
      <c r="N10"/>
    </row>
    <row r="11" spans="1:14" ht="16.5" customHeight="1">
      <c r="A11" s="43" t="s">
        <v>32</v>
      </c>
      <c r="B11" s="42">
        <v>227885</v>
      </c>
      <c r="C11" s="42">
        <v>182091</v>
      </c>
      <c r="D11" s="42">
        <v>245717</v>
      </c>
      <c r="E11" s="42">
        <v>127041</v>
      </c>
      <c r="F11" s="42">
        <v>159551</v>
      </c>
      <c r="G11" s="42">
        <v>172208</v>
      </c>
      <c r="H11" s="42">
        <v>207388</v>
      </c>
      <c r="I11" s="42">
        <v>265533</v>
      </c>
      <c r="J11" s="42">
        <v>82992</v>
      </c>
      <c r="K11" s="37">
        <f>SUM(B11:J11)</f>
        <v>1670406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71</v>
      </c>
      <c r="B14" s="41">
        <v>0.1752</v>
      </c>
      <c r="C14" s="41">
        <v>0.1924</v>
      </c>
      <c r="D14" s="41">
        <v>0.2133</v>
      </c>
      <c r="E14" s="41">
        <v>0.1855</v>
      </c>
      <c r="F14" s="41">
        <v>0.1963</v>
      </c>
      <c r="G14" s="41">
        <v>0.1983</v>
      </c>
      <c r="H14" s="41">
        <v>0.1579</v>
      </c>
      <c r="I14" s="41">
        <v>0.1595</v>
      </c>
      <c r="J14" s="41">
        <v>0.1804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1.287579856935718</v>
      </c>
      <c r="C16" s="38">
        <v>1.394540438058405</v>
      </c>
      <c r="D16" s="38">
        <v>1.118586257506428</v>
      </c>
      <c r="E16" s="38">
        <v>1.462624456058835</v>
      </c>
      <c r="F16" s="38">
        <v>1.190293226271857</v>
      </c>
      <c r="G16" s="38">
        <v>1.249016894804862</v>
      </c>
      <c r="H16" s="38">
        <v>1.177239138438817</v>
      </c>
      <c r="I16" s="38">
        <v>1.180380654512893</v>
      </c>
      <c r="J16" s="38">
        <v>1.271445741850417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73</v>
      </c>
      <c r="B18" s="35">
        <f>B19+B20+B21+B22+B23+B24+B25+B26</f>
        <v>1254077.68</v>
      </c>
      <c r="C18" s="35">
        <f aca="true" t="shared" si="2" ref="C18:J18">C19+C20+C21+C22+C23+C24+C25+C26</f>
        <v>1206529.8000000003</v>
      </c>
      <c r="D18" s="35">
        <f t="shared" si="2"/>
        <v>1418508.9</v>
      </c>
      <c r="E18" s="35">
        <f t="shared" si="2"/>
        <v>850142.28</v>
      </c>
      <c r="F18" s="35">
        <f t="shared" si="2"/>
        <v>910596.4700000001</v>
      </c>
      <c r="G18" s="35">
        <f t="shared" si="2"/>
        <v>1002737.35</v>
      </c>
      <c r="H18" s="35">
        <f t="shared" si="2"/>
        <v>907839.85</v>
      </c>
      <c r="I18" s="35">
        <f t="shared" si="2"/>
        <v>1227110.63</v>
      </c>
      <c r="J18" s="35">
        <f t="shared" si="2"/>
        <v>449035.82999999996</v>
      </c>
      <c r="K18" s="35">
        <f>SUM(B18:J18)</f>
        <v>9226578.79</v>
      </c>
      <c r="L18"/>
      <c r="M18"/>
      <c r="N18"/>
    </row>
    <row r="19" spans="1:14" ht="16.5" customHeight="1">
      <c r="A19" s="18" t="s">
        <v>74</v>
      </c>
      <c r="B19" s="60">
        <f>ROUND((B13+B14)*B7,2)</f>
        <v>944797.18</v>
      </c>
      <c r="C19" s="60">
        <f aca="true" t="shared" si="3" ref="C19:J19">ROUND((C13+C14)*C7,2)</f>
        <v>838539.54</v>
      </c>
      <c r="D19" s="60">
        <f t="shared" si="3"/>
        <v>1238337.79</v>
      </c>
      <c r="E19" s="60">
        <f t="shared" si="3"/>
        <v>562172.9</v>
      </c>
      <c r="F19" s="60">
        <f t="shared" si="3"/>
        <v>743203.26</v>
      </c>
      <c r="G19" s="60">
        <f t="shared" si="3"/>
        <v>782937.11</v>
      </c>
      <c r="H19" s="60">
        <f t="shared" si="3"/>
        <v>744143.68</v>
      </c>
      <c r="I19" s="60">
        <f t="shared" si="3"/>
        <v>993176.95</v>
      </c>
      <c r="J19" s="60">
        <f t="shared" si="3"/>
        <v>341260.87</v>
      </c>
      <c r="K19" s="30">
        <f>SUM(B19:J19)</f>
        <v>7188569.28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271704.64</v>
      </c>
      <c r="C20" s="30">
        <f t="shared" si="4"/>
        <v>330837.76</v>
      </c>
      <c r="D20" s="30">
        <f t="shared" si="4"/>
        <v>146849.84</v>
      </c>
      <c r="E20" s="30">
        <f t="shared" si="4"/>
        <v>260074.93</v>
      </c>
      <c r="F20" s="30">
        <f t="shared" si="4"/>
        <v>141426.55</v>
      </c>
      <c r="G20" s="30">
        <f t="shared" si="4"/>
        <v>194964.57</v>
      </c>
      <c r="H20" s="30">
        <f t="shared" si="4"/>
        <v>131891.38</v>
      </c>
      <c r="I20" s="30">
        <f t="shared" si="4"/>
        <v>179149.91</v>
      </c>
      <c r="J20" s="30">
        <f t="shared" si="4"/>
        <v>92633.81</v>
      </c>
      <c r="K20" s="30">
        <f aca="true" t="shared" si="5" ref="K18:K26">SUM(B20:J20)</f>
        <v>1749533.39</v>
      </c>
      <c r="L20"/>
      <c r="M20"/>
      <c r="N20"/>
    </row>
    <row r="21" spans="1:14" ht="16.5" customHeight="1">
      <c r="A21" s="18" t="s">
        <v>28</v>
      </c>
      <c r="B21" s="30">
        <v>34912.14</v>
      </c>
      <c r="C21" s="30">
        <v>33057.31</v>
      </c>
      <c r="D21" s="30">
        <v>27550.95</v>
      </c>
      <c r="E21" s="30">
        <v>24138.07</v>
      </c>
      <c r="F21" s="30">
        <v>23627.83</v>
      </c>
      <c r="G21" s="30">
        <v>22408.65</v>
      </c>
      <c r="H21" s="30">
        <v>27992.72</v>
      </c>
      <c r="I21" s="30">
        <v>50670.01</v>
      </c>
      <c r="J21" s="30">
        <v>13240.91</v>
      </c>
      <c r="K21" s="30">
        <f t="shared" si="5"/>
        <v>257598.59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72</v>
      </c>
      <c r="B26" s="30">
        <v>1188.16</v>
      </c>
      <c r="C26" s="30">
        <v>1144.07</v>
      </c>
      <c r="D26" s="30">
        <v>1343.64</v>
      </c>
      <c r="E26" s="30">
        <v>805.26</v>
      </c>
      <c r="F26" s="30">
        <v>863.27</v>
      </c>
      <c r="G26" s="30">
        <v>951.46</v>
      </c>
      <c r="H26" s="30">
        <v>860.95</v>
      </c>
      <c r="I26" s="30">
        <v>1162.64</v>
      </c>
      <c r="J26" s="30">
        <v>424.68</v>
      </c>
      <c r="K26" s="30">
        <f t="shared" si="5"/>
        <v>8744.13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-142302.89</v>
      </c>
      <c r="C29" s="30">
        <f t="shared" si="6"/>
        <v>-95648.01999999999</v>
      </c>
      <c r="D29" s="30">
        <f t="shared" si="6"/>
        <v>-149390.4</v>
      </c>
      <c r="E29" s="30">
        <f t="shared" si="6"/>
        <v>-125214.73000000001</v>
      </c>
      <c r="F29" s="30">
        <f t="shared" si="6"/>
        <v>-74994.9</v>
      </c>
      <c r="G29" s="30">
        <f t="shared" si="6"/>
        <v>-144145.13999999998</v>
      </c>
      <c r="H29" s="30">
        <f t="shared" si="6"/>
        <v>-67278.70000000001</v>
      </c>
      <c r="I29" s="30">
        <f t="shared" si="6"/>
        <v>-110460.23</v>
      </c>
      <c r="J29" s="30">
        <f t="shared" si="6"/>
        <v>-30536.059999999998</v>
      </c>
      <c r="K29" s="30">
        <f aca="true" t="shared" si="7" ref="K29:K37">SUM(B29:J29)</f>
        <v>-939971.0700000001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-127367.72</v>
      </c>
      <c r="C30" s="30">
        <f t="shared" si="8"/>
        <v>-81486.88999999998</v>
      </c>
      <c r="D30" s="30">
        <f t="shared" si="8"/>
        <v>-101745.04999999999</v>
      </c>
      <c r="E30" s="30">
        <f t="shared" si="8"/>
        <v>-103639.6</v>
      </c>
      <c r="F30" s="30">
        <f t="shared" si="8"/>
        <v>-56148.4</v>
      </c>
      <c r="G30" s="30">
        <f t="shared" si="8"/>
        <v>-104161.76999999999</v>
      </c>
      <c r="H30" s="30">
        <f t="shared" si="8"/>
        <v>-44492.55</v>
      </c>
      <c r="I30" s="30">
        <f t="shared" si="8"/>
        <v>-98895.34</v>
      </c>
      <c r="J30" s="30">
        <f t="shared" si="8"/>
        <v>-19863.21</v>
      </c>
      <c r="K30" s="30">
        <f t="shared" si="7"/>
        <v>-737800.53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-77215.6</v>
      </c>
      <c r="C31" s="30">
        <f aca="true" t="shared" si="9" ref="C31:J31">-ROUND((C9)*$E$3,2)</f>
        <v>-71350.4</v>
      </c>
      <c r="D31" s="30">
        <f t="shared" si="9"/>
        <v>-81250.4</v>
      </c>
      <c r="E31" s="30">
        <f t="shared" si="9"/>
        <v>-47718</v>
      </c>
      <c r="F31" s="30">
        <f t="shared" si="9"/>
        <v>-56148.4</v>
      </c>
      <c r="G31" s="30">
        <f t="shared" si="9"/>
        <v>-33030.8</v>
      </c>
      <c r="H31" s="30">
        <f t="shared" si="9"/>
        <v>-31429.2</v>
      </c>
      <c r="I31" s="30">
        <f t="shared" si="9"/>
        <v>-78509.2</v>
      </c>
      <c r="J31" s="30">
        <f t="shared" si="9"/>
        <v>-13574</v>
      </c>
      <c r="K31" s="30">
        <f t="shared" si="7"/>
        <v>-490226.00000000006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-985.6</v>
      </c>
      <c r="C33" s="30">
        <v>-277.2</v>
      </c>
      <c r="D33" s="30">
        <v>-770</v>
      </c>
      <c r="E33" s="30">
        <v>-1139.6</v>
      </c>
      <c r="F33" s="26">
        <v>0</v>
      </c>
      <c r="G33" s="30">
        <v>-677.6</v>
      </c>
      <c r="H33" s="30">
        <v>-138.29</v>
      </c>
      <c r="I33" s="30">
        <v>-215.8</v>
      </c>
      <c r="J33" s="30">
        <v>-66.58</v>
      </c>
      <c r="K33" s="30">
        <f t="shared" si="7"/>
        <v>-4270.669999999999</v>
      </c>
      <c r="L33"/>
      <c r="M33"/>
      <c r="N33"/>
    </row>
    <row r="34" spans="1:14" ht="16.5" customHeight="1">
      <c r="A34" s="25" t="s">
        <v>21</v>
      </c>
      <c r="B34" s="30">
        <v>-49166.52</v>
      </c>
      <c r="C34" s="30">
        <v>-9859.29</v>
      </c>
      <c r="D34" s="30">
        <v>-19724.65</v>
      </c>
      <c r="E34" s="30">
        <v>-54782</v>
      </c>
      <c r="F34" s="26">
        <v>0</v>
      </c>
      <c r="G34" s="30">
        <v>-70453.37</v>
      </c>
      <c r="H34" s="30">
        <v>-12925.06</v>
      </c>
      <c r="I34" s="30">
        <v>-20170.34</v>
      </c>
      <c r="J34" s="30">
        <v>-6222.63</v>
      </c>
      <c r="K34" s="30">
        <f t="shared" si="7"/>
        <v>-243303.86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-14935.17</v>
      </c>
      <c r="C35" s="27">
        <f t="shared" si="10"/>
        <v>-14161.130000000001</v>
      </c>
      <c r="D35" s="27">
        <f t="shared" si="10"/>
        <v>-47645.35</v>
      </c>
      <c r="E35" s="27">
        <f t="shared" si="10"/>
        <v>-21575.13</v>
      </c>
      <c r="F35" s="27">
        <f t="shared" si="10"/>
        <v>-18846.5</v>
      </c>
      <c r="G35" s="27">
        <f t="shared" si="10"/>
        <v>-39983.37</v>
      </c>
      <c r="H35" s="27">
        <f t="shared" si="10"/>
        <v>-22786.15</v>
      </c>
      <c r="I35" s="27">
        <f t="shared" si="10"/>
        <v>-11564.89</v>
      </c>
      <c r="J35" s="27">
        <f t="shared" si="10"/>
        <v>-10672.849999999999</v>
      </c>
      <c r="K35" s="30">
        <f t="shared" si="7"/>
        <v>-202170.54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-8328.24</v>
      </c>
      <c r="C37" s="27">
        <v>-7799.38</v>
      </c>
      <c r="D37" s="27">
        <v>-20236.34</v>
      </c>
      <c r="E37" s="27">
        <v>-17097.38</v>
      </c>
      <c r="F37" s="27">
        <v>-14046.15</v>
      </c>
      <c r="G37" s="27">
        <v>-34692.66</v>
      </c>
      <c r="H37" s="27">
        <v>-17998.7</v>
      </c>
      <c r="I37" s="27">
        <v>-5099.9</v>
      </c>
      <c r="J37" s="27">
        <v>-2539.59</v>
      </c>
      <c r="K37" s="30">
        <f t="shared" si="7"/>
        <v>-127838.33999999998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-6606.93</v>
      </c>
      <c r="C45" s="17">
        <v>-6361.75</v>
      </c>
      <c r="D45" s="17">
        <v>-7471.51</v>
      </c>
      <c r="E45" s="17">
        <v>-4477.75</v>
      </c>
      <c r="F45" s="17">
        <v>-4800.35</v>
      </c>
      <c r="G45" s="17">
        <v>-5290.71</v>
      </c>
      <c r="H45" s="17">
        <v>-4787.45</v>
      </c>
      <c r="I45" s="17">
        <v>-6464.99</v>
      </c>
      <c r="J45" s="17">
        <v>-2361.46</v>
      </c>
      <c r="K45" s="17">
        <f>SUM(B45:J45)</f>
        <v>-48622.899999999994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1111774.79</v>
      </c>
      <c r="C49" s="27">
        <f aca="true" t="shared" si="11" ref="C49:J49">IF(C18+C29+C50&lt;0,0,C18+C29+C50)</f>
        <v>1110881.7800000003</v>
      </c>
      <c r="D49" s="27">
        <f t="shared" si="11"/>
        <v>1269118.5</v>
      </c>
      <c r="E49" s="27">
        <f t="shared" si="11"/>
        <v>724927.55</v>
      </c>
      <c r="F49" s="27">
        <f t="shared" si="11"/>
        <v>835601.5700000001</v>
      </c>
      <c r="G49" s="27">
        <f t="shared" si="11"/>
        <v>858592.21</v>
      </c>
      <c r="H49" s="27">
        <f t="shared" si="11"/>
        <v>840561.1499999999</v>
      </c>
      <c r="I49" s="27">
        <f t="shared" si="11"/>
        <v>1116650.4</v>
      </c>
      <c r="J49" s="27">
        <f t="shared" si="11"/>
        <v>418499.76999999996</v>
      </c>
      <c r="K49" s="20">
        <f>SUM(B49:J49)</f>
        <v>8286607.720000001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1111774.78</v>
      </c>
      <c r="C55" s="10">
        <f t="shared" si="13"/>
        <v>1110881.78</v>
      </c>
      <c r="D55" s="10">
        <f t="shared" si="13"/>
        <v>1269118.5</v>
      </c>
      <c r="E55" s="10">
        <f t="shared" si="13"/>
        <v>724927.56</v>
      </c>
      <c r="F55" s="10">
        <f t="shared" si="13"/>
        <v>835601.56</v>
      </c>
      <c r="G55" s="10">
        <f t="shared" si="13"/>
        <v>858592.21</v>
      </c>
      <c r="H55" s="10">
        <f t="shared" si="13"/>
        <v>840561.15</v>
      </c>
      <c r="I55" s="10">
        <f>SUM(I56:I68)</f>
        <v>1116650.4</v>
      </c>
      <c r="J55" s="10">
        <f t="shared" si="13"/>
        <v>418499.77</v>
      </c>
      <c r="K55" s="5">
        <f>SUM(K56:K68)</f>
        <v>8286607.710000001</v>
      </c>
      <c r="L55" s="9"/>
    </row>
    <row r="56" spans="1:11" ht="16.5" customHeight="1">
      <c r="A56" s="7" t="s">
        <v>59</v>
      </c>
      <c r="B56" s="8">
        <v>971468.8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971468.8</v>
      </c>
    </row>
    <row r="57" spans="1:11" ht="16.5" customHeight="1">
      <c r="A57" s="7" t="s">
        <v>60</v>
      </c>
      <c r="B57" s="8">
        <v>140305.98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140305.98</v>
      </c>
    </row>
    <row r="58" spans="1:11" ht="16.5" customHeight="1">
      <c r="A58" s="7" t="s">
        <v>4</v>
      </c>
      <c r="B58" s="6">
        <v>0</v>
      </c>
      <c r="C58" s="8">
        <v>1110881.78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1110881.78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1269118.5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1269118.5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724927.56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724927.56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835601.56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835601.56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858592.21</v>
      </c>
      <c r="H62" s="6">
        <v>0</v>
      </c>
      <c r="I62" s="6">
        <v>0</v>
      </c>
      <c r="J62" s="6">
        <v>0</v>
      </c>
      <c r="K62" s="5">
        <f t="shared" si="14"/>
        <v>858592.21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840561.15</v>
      </c>
      <c r="I63" s="6">
        <v>0</v>
      </c>
      <c r="J63" s="6">
        <v>0</v>
      </c>
      <c r="K63" s="5">
        <f t="shared" si="14"/>
        <v>840561.15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398755.86</v>
      </c>
      <c r="J65" s="6">
        <v>0</v>
      </c>
      <c r="K65" s="5">
        <f t="shared" si="14"/>
        <v>398755.86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717894.54</v>
      </c>
      <c r="J66" s="6">
        <v>0</v>
      </c>
      <c r="K66" s="5">
        <f t="shared" si="14"/>
        <v>717894.54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418499.77</v>
      </c>
      <c r="K67" s="5">
        <f t="shared" si="14"/>
        <v>418499.77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2022-01-14T12:11:38Z</dcterms:modified>
  <cp:category/>
  <cp:version/>
  <cp:contentType/>
  <cp:contentStatus/>
</cp:coreProperties>
</file>