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<sst xmlns="http://schemas.openxmlformats.org/spreadsheetml/2006/main" count="76" uniqueCount="75">
  <si>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</si>
  <si>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</si>
  <si>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</si>
  <si>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</si>
  <si>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</si>
  <si>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</si>
  <si>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</si>
  <si>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</si>
  <si>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</si>
  <si>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</si>
  <si>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</si>
  <si>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</si>
  <si>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</si>
  <si>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</si>
  <si>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</si>
  <si>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</si>
  <si>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</si>
  <si>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</si>
  <si>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</si>
  <si>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</si>
  <si>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</si>
  <si>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</si>
  <si>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</si>
  <si>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</si>
  <si>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</si>
  <si>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</si>
  <si>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</si>
  <si>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</si>
  <si>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</si>
  <si>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</si>
  <si>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</si>
  <si>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</si>
  <si>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</si>
  <si>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</si>
  <si>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</si>
  <si>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</si>
  <si>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</si>
  <si>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</si>
  <si>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</si>
  <si>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</si>
  <si>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</si>
  <si>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</si>
  <si>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</si>
  <si>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</si>
  <si>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</si>
  <si>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</si>
  <si>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</si>
  <si>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</si>
  <si>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</si>
  <si>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</si>
  <si>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</si>
  <si>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</si>
  <si>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</si>
  <si>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</si>
  <si>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</si>
  <si>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</si>
  <si>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</si>
  <si>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</si>
  <si>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</si>
  <si>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</si>
  <si>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</si>
  <si>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</si>
  <si>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</si>
  <si>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</si>
  <si>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</si>
  <si>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</si>
  <si>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</si>
  <si>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</si>
  <si>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</si>
  <si>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</si>
  <si>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06/01/22 - VENCIMENTO 13/01/22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</si>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</sst>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241015</v>
      </c>
      <c r="C7" s="46">
        <f t="shared" si="0"/>
        <v>197089</v>
      </c>
      <c r="D7" s="46">
        <f t="shared" si="0"/>
        <v>256870</v>
      </c>
      <c r="E7" s="46">
        <f t="shared" si="0"/>
        <v>136630</v>
      </c>
      <c r="F7" s="46">
        <f t="shared" si="0"/>
        <v>171094</v>
      </c>
      <c r="G7" s="46">
        <f t="shared" si="0"/>
        <v>176236</v>
      </c>
      <c r="H7" s="46">
        <f t="shared" si="0"/>
        <v>208178</v>
      </c>
      <c r="I7" s="46">
        <f t="shared" si="0"/>
        <v>280559</v>
      </c>
      <c r="J7" s="46">
        <f t="shared" si="0"/>
        <v>87060</v>
      </c>
      <c r="K7" s="46">
        <f t="shared" si="0"/>
        <v>1754731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16676</v>
      </c>
      <c r="C8" s="44">
        <f t="shared" si="1"/>
        <v>15357</v>
      </c>
      <c r="D8" s="44">
        <f t="shared" si="1"/>
        <v>17066</v>
      </c>
      <c r="E8" s="44">
        <f t="shared" si="1"/>
        <v>10409</v>
      </c>
      <c r="F8" s="44">
        <f t="shared" si="1"/>
        <v>12630</v>
      </c>
      <c r="G8" s="44">
        <f t="shared" si="1"/>
        <v>7139</v>
      </c>
      <c r="H8" s="44">
        <f t="shared" si="1"/>
        <v>6535</v>
      </c>
      <c r="I8" s="44">
        <f t="shared" si="1"/>
        <v>17078</v>
      </c>
      <c r="J8" s="44">
        <f t="shared" si="1"/>
        <v>2987</v>
      </c>
      <c r="K8" s="37">
        <f>SUM(B8:J8)</f>
        <v>105877</v>
      </c>
      <c r="L8"/>
      <c r="M8"/>
      <c r="N8"/>
    </row>
    <row r="9" spans="1:14" ht="16.5" customHeight="1">
      <c r="A9" s="22" t="s">
        <v>34</v>
      </c>
      <c r="B9" s="44">
        <v>16644</v>
      </c>
      <c r="C9" s="44">
        <v>15353</v>
      </c>
      <c r="D9" s="44">
        <v>17057</v>
      </c>
      <c r="E9" s="44">
        <v>10364</v>
      </c>
      <c r="F9" s="44">
        <v>12618</v>
      </c>
      <c r="G9" s="44">
        <v>7139</v>
      </c>
      <c r="H9" s="44">
        <v>6535</v>
      </c>
      <c r="I9" s="44">
        <v>16993</v>
      </c>
      <c r="J9" s="44">
        <v>2987</v>
      </c>
      <c r="K9" s="37">
        <f>SUM(B9:J9)</f>
        <v>105690</v>
      </c>
      <c r="L9"/>
      <c r="M9"/>
      <c r="N9"/>
    </row>
    <row r="10" spans="1:14" ht="16.5" customHeight="1">
      <c r="A10" s="22" t="s">
        <v>33</v>
      </c>
      <c r="B10" s="44">
        <v>32</v>
      </c>
      <c r="C10" s="44">
        <v>4</v>
      </c>
      <c r="D10" s="44">
        <v>9</v>
      </c>
      <c r="E10" s="44">
        <v>45</v>
      </c>
      <c r="F10" s="44">
        <v>12</v>
      </c>
      <c r="G10" s="44">
        <v>0</v>
      </c>
      <c r="H10" s="44">
        <v>0</v>
      </c>
      <c r="I10" s="44">
        <v>85</v>
      </c>
      <c r="J10" s="44">
        <v>0</v>
      </c>
      <c r="K10" s="37">
        <f>SUM(B10:J10)</f>
        <v>187</v>
      </c>
      <c r="L10"/>
      <c r="M10"/>
      <c r="N10"/>
    </row>
    <row r="11" spans="1:14" ht="16.5" customHeight="1">
      <c r="A11" s="43" t="s">
        <v>32</v>
      </c>
      <c r="B11" s="42">
        <v>224339</v>
      </c>
      <c r="C11" s="42">
        <v>181732</v>
      </c>
      <c r="D11" s="42">
        <v>239804</v>
      </c>
      <c r="E11" s="42">
        <v>126221</v>
      </c>
      <c r="F11" s="42">
        <v>158464</v>
      </c>
      <c r="G11" s="42">
        <v>169097</v>
      </c>
      <c r="H11" s="42">
        <v>201643</v>
      </c>
      <c r="I11" s="42">
        <v>263481</v>
      </c>
      <c r="J11" s="42">
        <v>84073</v>
      </c>
      <c r="K11" s="37">
        <f>SUM(B11:J11)</f>
        <v>1648854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1.280566083743591</v>
      </c>
      <c r="C16" s="38">
        <v>1.363546179154951</v>
      </c>
      <c r="D16" s="38">
        <v>1.117591123594668</v>
      </c>
      <c r="E16" s="38">
        <v>1.446547729567407</v>
      </c>
      <c r="F16" s="38">
        <v>1.167424155262147</v>
      </c>
      <c r="G16" s="38">
        <v>1.22027183485554</v>
      </c>
      <c r="H16" s="38">
        <v>1.167286698709301</v>
      </c>
      <c r="I16" s="38">
        <v>1.157678328018319</v>
      </c>
      <c r="J16" s="38">
        <v>1.229634254410525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1226202.16</v>
      </c>
      <c r="C18" s="35">
        <f aca="true" t="shared" si="2" ref="C18:J18">C19+C20+C21+C22+C23+C24+C25+C26</f>
        <v>1173419.5100000002</v>
      </c>
      <c r="D18" s="35">
        <f t="shared" si="2"/>
        <v>1379517.2599999998</v>
      </c>
      <c r="E18" s="35">
        <f t="shared" si="2"/>
        <v>833459.54</v>
      </c>
      <c r="F18" s="35">
        <f t="shared" si="2"/>
        <v>887496.61</v>
      </c>
      <c r="G18" s="35">
        <f t="shared" si="2"/>
        <v>961512.91</v>
      </c>
      <c r="H18" s="35">
        <f t="shared" si="2"/>
        <v>875492.87</v>
      </c>
      <c r="I18" s="35">
        <f t="shared" si="2"/>
        <v>1192600.3</v>
      </c>
      <c r="J18" s="35">
        <f t="shared" si="2"/>
        <v>440022.07</v>
      </c>
      <c r="K18" s="35">
        <f>SUM(B18:J18)</f>
        <v>8969723.23</v>
      </c>
      <c r="L18"/>
      <c r="M18"/>
      <c r="N18"/>
    </row>
    <row r="19" spans="1:14" ht="16.5" customHeight="1">
      <c r="A19" s="18" t="s">
        <v>73</v>
      </c>
      <c r="B19" s="60">
        <f>ROUND((B13+B14)*B7,2)</f>
        <v>927642.63</v>
      </c>
      <c r="C19" s="60">
        <f aca="true" t="shared" si="3" ref="C19:J19">ROUND((C13+C14)*C7,2)</f>
        <v>833351.42</v>
      </c>
      <c r="D19" s="60">
        <f t="shared" si="3"/>
        <v>1204026.75</v>
      </c>
      <c r="E19" s="60">
        <f t="shared" si="3"/>
        <v>556821.9</v>
      </c>
      <c r="F19" s="60">
        <f t="shared" si="3"/>
        <v>737894.2</v>
      </c>
      <c r="G19" s="60">
        <f t="shared" si="3"/>
        <v>767772.13</v>
      </c>
      <c r="H19" s="60">
        <f t="shared" si="3"/>
        <v>722107.03</v>
      </c>
      <c r="I19" s="60">
        <f t="shared" si="3"/>
        <v>983050.68</v>
      </c>
      <c r="J19" s="60">
        <f t="shared" si="3"/>
        <v>345158.08</v>
      </c>
      <c r="K19" s="30">
        <f>SUM(B19:J19)</f>
        <v>7077824.819999999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260265.06</v>
      </c>
      <c r="C20" s="30">
        <f t="shared" si="4"/>
        <v>302961.72</v>
      </c>
      <c r="D20" s="30">
        <f t="shared" si="4"/>
        <v>141582.86</v>
      </c>
      <c r="E20" s="30">
        <f t="shared" si="4"/>
        <v>248647.56</v>
      </c>
      <c r="F20" s="30">
        <f t="shared" si="4"/>
        <v>123541.31</v>
      </c>
      <c r="G20" s="30">
        <f t="shared" si="4"/>
        <v>169118.58</v>
      </c>
      <c r="H20" s="30">
        <f t="shared" si="4"/>
        <v>120798.9</v>
      </c>
      <c r="I20" s="30">
        <f t="shared" si="4"/>
        <v>155005.79</v>
      </c>
      <c r="J20" s="30">
        <f t="shared" si="4"/>
        <v>79260.12</v>
      </c>
      <c r="K20" s="30">
        <f aca="true" t="shared" si="5" ref="K18:K26">SUM(B20:J20)</f>
        <v>1601181.9</v>
      </c>
      <c r="L20"/>
      <c r="M20"/>
      <c r="N20"/>
    </row>
    <row r="21" spans="1:14" ht="16.5" customHeight="1">
      <c r="A21" s="18" t="s">
        <v>28</v>
      </c>
      <c r="B21" s="30">
        <v>35621.46</v>
      </c>
      <c r="C21" s="30">
        <v>33008.86</v>
      </c>
      <c r="D21" s="30">
        <v>28135</v>
      </c>
      <c r="E21" s="30">
        <v>24224.42</v>
      </c>
      <c r="F21" s="30">
        <v>23719.95</v>
      </c>
      <c r="G21" s="30">
        <v>22206.78</v>
      </c>
      <c r="H21" s="30">
        <v>28781.83</v>
      </c>
      <c r="I21" s="30">
        <v>50427.75</v>
      </c>
      <c r="J21" s="30">
        <v>13698.99</v>
      </c>
      <c r="K21" s="30">
        <f t="shared" si="5"/>
        <v>259825.03999999998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1197.45</v>
      </c>
      <c r="C26" s="30">
        <v>1146.39</v>
      </c>
      <c r="D26" s="30">
        <v>1345.97</v>
      </c>
      <c r="E26" s="30">
        <v>814.54</v>
      </c>
      <c r="F26" s="30">
        <v>865.59</v>
      </c>
      <c r="G26" s="30">
        <v>939.86</v>
      </c>
      <c r="H26" s="30">
        <v>853.99</v>
      </c>
      <c r="I26" s="30">
        <v>1164.96</v>
      </c>
      <c r="J26" s="30">
        <v>429.32</v>
      </c>
      <c r="K26" s="30">
        <f t="shared" si="5"/>
        <v>8758.07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-130550.69</v>
      </c>
      <c r="C29" s="30">
        <f t="shared" si="6"/>
        <v>-74890.06</v>
      </c>
      <c r="D29" s="30">
        <f t="shared" si="6"/>
        <v>-118024.02</v>
      </c>
      <c r="E29" s="30">
        <f t="shared" si="6"/>
        <v>-111386.21999999999</v>
      </c>
      <c r="F29" s="30">
        <f t="shared" si="6"/>
        <v>-60332.45</v>
      </c>
      <c r="G29" s="30">
        <f t="shared" si="6"/>
        <v>-110599.42</v>
      </c>
      <c r="H29" s="30">
        <f t="shared" si="6"/>
        <v>-47618.42999999999</v>
      </c>
      <c r="I29" s="30">
        <f t="shared" si="6"/>
        <v>-103275.5</v>
      </c>
      <c r="J29" s="30">
        <f t="shared" si="6"/>
        <v>-28097.72</v>
      </c>
      <c r="K29" s="30">
        <f aca="true" t="shared" si="7" ref="K29:K37">SUM(B29:J29)</f>
        <v>-784774.51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-123892.14</v>
      </c>
      <c r="C30" s="30">
        <f t="shared" si="8"/>
        <v>-68515.4</v>
      </c>
      <c r="D30" s="30">
        <f t="shared" si="8"/>
        <v>-90602.1</v>
      </c>
      <c r="E30" s="30">
        <f t="shared" si="8"/>
        <v>-106856.85999999999</v>
      </c>
      <c r="F30" s="30">
        <f t="shared" si="8"/>
        <v>-55519.2</v>
      </c>
      <c r="G30" s="30">
        <f t="shared" si="8"/>
        <v>-105373.23</v>
      </c>
      <c r="H30" s="30">
        <f t="shared" si="8"/>
        <v>-42869.7</v>
      </c>
      <c r="I30" s="30">
        <f t="shared" si="8"/>
        <v>-96797.61</v>
      </c>
      <c r="J30" s="30">
        <f t="shared" si="8"/>
        <v>-19938.65</v>
      </c>
      <c r="K30" s="30">
        <f t="shared" si="7"/>
        <v>-710364.89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-73233.6</v>
      </c>
      <c r="C31" s="30">
        <f aca="true" t="shared" si="9" ref="C31:J31">-ROUND((C9)*$E$3,2)</f>
        <v>-67553.2</v>
      </c>
      <c r="D31" s="30">
        <f t="shared" si="9"/>
        <v>-75050.8</v>
      </c>
      <c r="E31" s="30">
        <f t="shared" si="9"/>
        <v>-45601.6</v>
      </c>
      <c r="F31" s="30">
        <f t="shared" si="9"/>
        <v>-55519.2</v>
      </c>
      <c r="G31" s="30">
        <f t="shared" si="9"/>
        <v>-31411.6</v>
      </c>
      <c r="H31" s="30">
        <f t="shared" si="9"/>
        <v>-28754</v>
      </c>
      <c r="I31" s="30">
        <f t="shared" si="9"/>
        <v>-74769.2</v>
      </c>
      <c r="J31" s="30">
        <f t="shared" si="9"/>
        <v>-13142.8</v>
      </c>
      <c r="K31" s="30">
        <f t="shared" si="7"/>
        <v>-465035.99999999994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-554.4</v>
      </c>
      <c r="C33" s="30">
        <v>0</v>
      </c>
      <c r="D33" s="30">
        <v>-154</v>
      </c>
      <c r="E33" s="30">
        <v>-277.2</v>
      </c>
      <c r="F33" s="26">
        <v>0</v>
      </c>
      <c r="G33" s="30">
        <v>-246.4</v>
      </c>
      <c r="H33" s="30">
        <v>-24.82</v>
      </c>
      <c r="I33" s="30">
        <v>-38.74</v>
      </c>
      <c r="J33" s="30">
        <v>-11.95</v>
      </c>
      <c r="K33" s="30">
        <f t="shared" si="7"/>
        <v>-1307.51</v>
      </c>
      <c r="L33"/>
      <c r="M33"/>
      <c r="N33"/>
    </row>
    <row r="34" spans="1:14" ht="16.5" customHeight="1">
      <c r="A34" s="25" t="s">
        <v>21</v>
      </c>
      <c r="B34" s="30">
        <v>-50104.14</v>
      </c>
      <c r="C34" s="30">
        <v>-962.2</v>
      </c>
      <c r="D34" s="30">
        <v>-15397.3</v>
      </c>
      <c r="E34" s="30">
        <v>-60978.06</v>
      </c>
      <c r="F34" s="26">
        <v>0</v>
      </c>
      <c r="G34" s="30">
        <v>-73715.23</v>
      </c>
      <c r="H34" s="30">
        <v>-14090.88</v>
      </c>
      <c r="I34" s="30">
        <v>-21989.67</v>
      </c>
      <c r="J34" s="30">
        <v>-6783.9</v>
      </c>
      <c r="K34" s="30">
        <f t="shared" si="7"/>
        <v>-244021.37999999998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-6658.55</v>
      </c>
      <c r="C35" s="27">
        <f t="shared" si="10"/>
        <v>-6374.66</v>
      </c>
      <c r="D35" s="27">
        <f t="shared" si="10"/>
        <v>-27421.92</v>
      </c>
      <c r="E35" s="27">
        <f t="shared" si="10"/>
        <v>-4529.36</v>
      </c>
      <c r="F35" s="27">
        <f t="shared" si="10"/>
        <v>-4813.25</v>
      </c>
      <c r="G35" s="27">
        <f t="shared" si="10"/>
        <v>-5226.19</v>
      </c>
      <c r="H35" s="27">
        <f t="shared" si="10"/>
        <v>-4748.73</v>
      </c>
      <c r="I35" s="27">
        <f t="shared" si="10"/>
        <v>-6477.89</v>
      </c>
      <c r="J35" s="27">
        <f t="shared" si="10"/>
        <v>-8159.07</v>
      </c>
      <c r="K35" s="30">
        <f t="shared" si="7"/>
        <v>-74409.62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-6658.55</v>
      </c>
      <c r="C45" s="17">
        <v>-6374.66</v>
      </c>
      <c r="D45" s="17">
        <v>-7484.42</v>
      </c>
      <c r="E45" s="17">
        <v>-4529.36</v>
      </c>
      <c r="F45" s="17">
        <v>-4813.25</v>
      </c>
      <c r="G45" s="17">
        <v>-5226.19</v>
      </c>
      <c r="H45" s="17">
        <v>-4748.73</v>
      </c>
      <c r="I45" s="17">
        <v>-6477.89</v>
      </c>
      <c r="J45" s="17">
        <v>-2387.27</v>
      </c>
      <c r="K45" s="17">
        <f>SUM(B45:J45)</f>
        <v>-48700.32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1095651.47</v>
      </c>
      <c r="C49" s="27">
        <f aca="true" t="shared" si="11" ref="C49:J49">IF(C18+C29+C50&lt;0,0,C18+C29+C50)</f>
        <v>1098529.4500000002</v>
      </c>
      <c r="D49" s="27">
        <f t="shared" si="11"/>
        <v>1261493.2399999998</v>
      </c>
      <c r="E49" s="27">
        <f t="shared" si="11"/>
        <v>722073.3200000001</v>
      </c>
      <c r="F49" s="27">
        <f t="shared" si="11"/>
        <v>827164.16</v>
      </c>
      <c r="G49" s="27">
        <f t="shared" si="11"/>
        <v>850913.49</v>
      </c>
      <c r="H49" s="27">
        <f t="shared" si="11"/>
        <v>827874.44</v>
      </c>
      <c r="I49" s="27">
        <f t="shared" si="11"/>
        <v>1089324.8</v>
      </c>
      <c r="J49" s="27">
        <f t="shared" si="11"/>
        <v>411924.35</v>
      </c>
      <c r="K49" s="20">
        <f>SUM(B49:J49)</f>
        <v>8184948.72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1095651.48</v>
      </c>
      <c r="C55" s="10">
        <f t="shared" si="13"/>
        <v>1098529.46</v>
      </c>
      <c r="D55" s="10">
        <f t="shared" si="13"/>
        <v>1261493.23</v>
      </c>
      <c r="E55" s="10">
        <f t="shared" si="13"/>
        <v>722073.32</v>
      </c>
      <c r="F55" s="10">
        <f t="shared" si="13"/>
        <v>827164.17</v>
      </c>
      <c r="G55" s="10">
        <f t="shared" si="13"/>
        <v>850913.49</v>
      </c>
      <c r="H55" s="10">
        <f t="shared" si="13"/>
        <v>827874.44</v>
      </c>
      <c r="I55" s="10">
        <f>SUM(I56:I68)</f>
        <v>1089324.79</v>
      </c>
      <c r="J55" s="10">
        <f t="shared" si="13"/>
        <v>411924.34</v>
      </c>
      <c r="K55" s="5">
        <f>SUM(K56:K68)</f>
        <v>8184948.72</v>
      </c>
      <c r="L55" s="9"/>
    </row>
    <row r="56" spans="1:11" ht="16.5" customHeight="1">
      <c r="A56" s="7" t="s">
        <v>59</v>
      </c>
      <c r="B56" s="8">
        <v>957161.13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957161.13</v>
      </c>
    </row>
    <row r="57" spans="1:11" ht="16.5" customHeight="1">
      <c r="A57" s="7" t="s">
        <v>60</v>
      </c>
      <c r="B57" s="8">
        <v>138490.35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138490.35</v>
      </c>
    </row>
    <row r="58" spans="1:11" ht="16.5" customHeight="1">
      <c r="A58" s="7" t="s">
        <v>4</v>
      </c>
      <c r="B58" s="6">
        <v>0</v>
      </c>
      <c r="C58" s="8">
        <v>1098529.46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1098529.46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1261493.23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1261493.23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722073.32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722073.32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827164.17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827164.17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850913.49</v>
      </c>
      <c r="H62" s="6">
        <v>0</v>
      </c>
      <c r="I62" s="6">
        <v>0</v>
      </c>
      <c r="J62" s="6">
        <v>0</v>
      </c>
      <c r="K62" s="5">
        <f t="shared" si="14"/>
        <v>850913.49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827874.44</v>
      </c>
      <c r="I63" s="6">
        <v>0</v>
      </c>
      <c r="J63" s="6">
        <v>0</v>
      </c>
      <c r="K63" s="5">
        <f t="shared" si="14"/>
        <v>827874.44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392374.79</v>
      </c>
      <c r="J65" s="6">
        <v>0</v>
      </c>
      <c r="K65" s="5">
        <f t="shared" si="14"/>
        <v>392374.79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696950</v>
      </c>
      <c r="J66" s="6">
        <v>0</v>
      </c>
      <c r="K66" s="5">
        <f t="shared" si="14"/>
        <v>696950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411924.34</v>
      </c>
      <c r="K67" s="5">
        <f t="shared" si="14"/>
        <v>411924.34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2022-01-12T19:40:38Z</dcterms:modified>
  <cp:category/>
  <cp:version/>
  <cp:contentType/>
  <cp:contentStatus/>
</cp:coreProperties>
</file>