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<sst xmlns="http://schemas.openxmlformats.org/spreadsheetml/2006/main" count="76" uniqueCount="75">
  <si>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</si>
  <si>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</si>
  <si>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</si>
  <si>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</si>
  <si>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</si>
  <si>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</si>
  <si>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</si>
  <si>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</si>
  <si>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</si>
  <si>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</si>
  <si>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</si>
  <si>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</si>
  <si>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</si>
  <si>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</si>
  <si>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</si>
  <si>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</si>
  <si>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</si>
  <si>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</si>
  <si>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</si>
  <si>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</si>
  <si>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</si>
  <si>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</si>
  <si>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</si>
  <si>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</si>
  <si>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</si>
  <si>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</si>
  <si>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</si>
  <si>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</si>
  <si>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</si>
  <si>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</si>
  <si>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</si>
  <si>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</si>
  <si>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</si>
  <si>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</si>
  <si>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</si>
  <si>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</si>
  <si>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</si>
  <si>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</si>
  <si>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</si>
  <si>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</si>
  <si>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</si>
  <si>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</si>
  <si>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</si>
  <si>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</si>
  <si>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</si>
  <si>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</si>
  <si>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</si>
  <si>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</si>
  <si>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</si>
  <si>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</si>
  <si>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</si>
  <si>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</si>
  <si>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</si>
  <si>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</si>
  <si>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</si>
  <si>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</si>
  <si>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</si>
  <si>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</si>
  <si>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</si>
  <si>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</si>
  <si>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</si>
  <si>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</si>
  <si>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</si>
  <si>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</si>
  <si>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</si>
  <si>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</si>
  <si>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</si>
  <si>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</si>
  <si>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</si>
  <si>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</si>
  <si>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05/01/22 - VENCIMENTO 12/01/22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</si>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</sst>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240483</v>
      </c>
      <c r="C7" s="46">
        <f t="shared" si="0"/>
        <v>195963</v>
      </c>
      <c r="D7" s="46">
        <f t="shared" si="0"/>
        <v>253776</v>
      </c>
      <c r="E7" s="46">
        <f t="shared" si="0"/>
        <v>135794</v>
      </c>
      <c r="F7" s="46">
        <f t="shared" si="0"/>
        <v>170712</v>
      </c>
      <c r="G7" s="46">
        <f t="shared" si="0"/>
        <v>178143</v>
      </c>
      <c r="H7" s="46">
        <f t="shared" si="0"/>
        <v>203341</v>
      </c>
      <c r="I7" s="46">
        <f t="shared" si="0"/>
        <v>280455</v>
      </c>
      <c r="J7" s="46">
        <f t="shared" si="0"/>
        <v>86128</v>
      </c>
      <c r="K7" s="46">
        <f t="shared" si="0"/>
        <v>1744795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15804</v>
      </c>
      <c r="C8" s="44">
        <f t="shared" si="1"/>
        <v>14939</v>
      </c>
      <c r="D8" s="44">
        <f t="shared" si="1"/>
        <v>16228</v>
      </c>
      <c r="E8" s="44">
        <f t="shared" si="1"/>
        <v>10103</v>
      </c>
      <c r="F8" s="44">
        <f t="shared" si="1"/>
        <v>12083</v>
      </c>
      <c r="G8" s="44">
        <f t="shared" si="1"/>
        <v>6944</v>
      </c>
      <c r="H8" s="44">
        <f t="shared" si="1"/>
        <v>6109</v>
      </c>
      <c r="I8" s="44">
        <f t="shared" si="1"/>
        <v>16784</v>
      </c>
      <c r="J8" s="44">
        <f t="shared" si="1"/>
        <v>2804</v>
      </c>
      <c r="K8" s="37">
        <f>SUM(B8:J8)</f>
        <v>101798</v>
      </c>
      <c r="L8"/>
      <c r="M8"/>
      <c r="N8"/>
    </row>
    <row r="9" spans="1:14" ht="16.5" customHeight="1">
      <c r="A9" s="22" t="s">
        <v>34</v>
      </c>
      <c r="B9" s="44">
        <v>15780</v>
      </c>
      <c r="C9" s="44">
        <v>14933</v>
      </c>
      <c r="D9" s="44">
        <v>16224</v>
      </c>
      <c r="E9" s="44">
        <v>10060</v>
      </c>
      <c r="F9" s="44">
        <v>12076</v>
      </c>
      <c r="G9" s="44">
        <v>6943</v>
      </c>
      <c r="H9" s="44">
        <v>6109</v>
      </c>
      <c r="I9" s="44">
        <v>16719</v>
      </c>
      <c r="J9" s="44">
        <v>2804</v>
      </c>
      <c r="K9" s="37">
        <f>SUM(B9:J9)</f>
        <v>101648</v>
      </c>
      <c r="L9"/>
      <c r="M9"/>
      <c r="N9"/>
    </row>
    <row r="10" spans="1:14" ht="16.5" customHeight="1">
      <c r="A10" s="22" t="s">
        <v>33</v>
      </c>
      <c r="B10" s="44">
        <v>24</v>
      </c>
      <c r="C10" s="44">
        <v>6</v>
      </c>
      <c r="D10" s="44">
        <v>4</v>
      </c>
      <c r="E10" s="44">
        <v>43</v>
      </c>
      <c r="F10" s="44">
        <v>7</v>
      </c>
      <c r="G10" s="44">
        <v>1</v>
      </c>
      <c r="H10" s="44">
        <v>0</v>
      </c>
      <c r="I10" s="44">
        <v>65</v>
      </c>
      <c r="J10" s="44">
        <v>0</v>
      </c>
      <c r="K10" s="37">
        <f>SUM(B10:J10)</f>
        <v>150</v>
      </c>
      <c r="L10"/>
      <c r="M10"/>
      <c r="N10"/>
    </row>
    <row r="11" spans="1:14" ht="16.5" customHeight="1">
      <c r="A11" s="43" t="s">
        <v>32</v>
      </c>
      <c r="B11" s="42">
        <v>224679</v>
      </c>
      <c r="C11" s="42">
        <v>181024</v>
      </c>
      <c r="D11" s="42">
        <v>237548</v>
      </c>
      <c r="E11" s="42">
        <v>125691</v>
      </c>
      <c r="F11" s="42">
        <v>158629</v>
      </c>
      <c r="G11" s="42">
        <v>171199</v>
      </c>
      <c r="H11" s="42">
        <v>197232</v>
      </c>
      <c r="I11" s="42">
        <v>263671</v>
      </c>
      <c r="J11" s="42">
        <v>83324</v>
      </c>
      <c r="K11" s="37">
        <f>SUM(B11:J11)</f>
        <v>1642997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1.278579596115951</v>
      </c>
      <c r="C16" s="38">
        <v>1.372396952544288</v>
      </c>
      <c r="D16" s="38">
        <v>1.123190147513631</v>
      </c>
      <c r="E16" s="38">
        <v>1.454132540896172</v>
      </c>
      <c r="F16" s="38">
        <v>1.16931436856092</v>
      </c>
      <c r="G16" s="38">
        <v>1.21471952235391</v>
      </c>
      <c r="H16" s="38">
        <v>1.186864448477482</v>
      </c>
      <c r="I16" s="38">
        <v>1.151894869368923</v>
      </c>
      <c r="J16" s="38">
        <v>1.240945296566863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1221101.0600000003</v>
      </c>
      <c r="C18" s="35">
        <f aca="true" t="shared" si="2" ref="C18:J18">C19+C20+C21+C22+C23+C24+C25+C26</f>
        <v>1173655.1300000001</v>
      </c>
      <c r="D18" s="35">
        <f t="shared" si="2"/>
        <v>1369887.7</v>
      </c>
      <c r="E18" s="35">
        <f t="shared" si="2"/>
        <v>832612.6900000001</v>
      </c>
      <c r="F18" s="35">
        <f t="shared" si="2"/>
        <v>887484.78</v>
      </c>
      <c r="G18" s="35">
        <f t="shared" si="2"/>
        <v>967485.17</v>
      </c>
      <c r="H18" s="35">
        <f t="shared" si="2"/>
        <v>869051.9500000001</v>
      </c>
      <c r="I18" s="35">
        <f t="shared" si="2"/>
        <v>1186345.11</v>
      </c>
      <c r="J18" s="35">
        <f t="shared" si="2"/>
        <v>439265.97</v>
      </c>
      <c r="K18" s="35">
        <f aca="true" t="shared" si="3" ref="K18:K26">SUM(B18:J18)</f>
        <v>8946889.560000002</v>
      </c>
      <c r="L18"/>
      <c r="M18"/>
      <c r="N18"/>
    </row>
    <row r="19" spans="1:14" ht="16.5" customHeight="1">
      <c r="A19" s="18" t="s">
        <v>73</v>
      </c>
      <c r="B19" s="60">
        <f>ROUND((B13+B14)*B7,2)</f>
        <v>925595.02</v>
      </c>
      <c r="C19" s="60">
        <f aca="true" t="shared" si="4" ref="C19:J19">ROUND((C13+C14)*C7,2)</f>
        <v>828590.35</v>
      </c>
      <c r="D19" s="60">
        <f t="shared" si="4"/>
        <v>1189524.24</v>
      </c>
      <c r="E19" s="60">
        <f t="shared" si="4"/>
        <v>553414.87</v>
      </c>
      <c r="F19" s="60">
        <f t="shared" si="4"/>
        <v>736246.71</v>
      </c>
      <c r="G19" s="60">
        <f t="shared" si="4"/>
        <v>776079.98</v>
      </c>
      <c r="H19" s="60">
        <f t="shared" si="4"/>
        <v>705328.93</v>
      </c>
      <c r="I19" s="60">
        <f t="shared" si="4"/>
        <v>982686.27</v>
      </c>
      <c r="J19" s="60">
        <f t="shared" si="4"/>
        <v>341463.07</v>
      </c>
      <c r="K19" s="30">
        <f t="shared" si="3"/>
        <v>7038929.4399999995</v>
      </c>
      <c r="L19"/>
      <c r="M19"/>
      <c r="N19"/>
    </row>
    <row r="20" spans="1:14" ht="16.5" customHeight="1">
      <c r="A20" s="18" t="s">
        <v>29</v>
      </c>
      <c r="B20" s="30">
        <f aca="true" t="shared" si="5" ref="B20:J20">IF(B16&lt;&gt;0,ROUND((B16-1)*B19,2),0)</f>
        <v>257851.89</v>
      </c>
      <c r="C20" s="30">
        <f t="shared" si="5"/>
        <v>308564.52</v>
      </c>
      <c r="D20" s="30">
        <f t="shared" si="5"/>
        <v>146537.67</v>
      </c>
      <c r="E20" s="30">
        <f t="shared" si="5"/>
        <v>251323.7</v>
      </c>
      <c r="F20" s="30">
        <f t="shared" si="5"/>
        <v>124657.15</v>
      </c>
      <c r="G20" s="30">
        <f t="shared" si="5"/>
        <v>166639.52</v>
      </c>
      <c r="H20" s="30">
        <f t="shared" si="5"/>
        <v>131800.9</v>
      </c>
      <c r="I20" s="30">
        <f t="shared" si="5"/>
        <v>149265</v>
      </c>
      <c r="J20" s="30">
        <f t="shared" si="5"/>
        <v>82273.92</v>
      </c>
      <c r="K20" s="30">
        <f t="shared" si="3"/>
        <v>1618914.2699999998</v>
      </c>
      <c r="L20"/>
      <c r="M20"/>
      <c r="N20"/>
    </row>
    <row r="21" spans="1:14" ht="16.5" customHeight="1">
      <c r="A21" s="18" t="s">
        <v>28</v>
      </c>
      <c r="B21" s="30">
        <v>34985.79</v>
      </c>
      <c r="C21" s="30">
        <v>32402.75</v>
      </c>
      <c r="D21" s="30">
        <v>28060.11</v>
      </c>
      <c r="E21" s="30">
        <v>24108.46</v>
      </c>
      <c r="F21" s="30">
        <v>24237.44</v>
      </c>
      <c r="G21" s="30">
        <v>22343.29</v>
      </c>
      <c r="H21" s="30">
        <v>28121.65</v>
      </c>
      <c r="I21" s="30">
        <v>50282.4</v>
      </c>
      <c r="J21" s="30">
        <v>13624.1</v>
      </c>
      <c r="K21" s="30">
        <f t="shared" si="3"/>
        <v>258165.99000000002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3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3"/>
        <v>0</v>
      </c>
      <c r="L25"/>
      <c r="M25"/>
      <c r="N25"/>
    </row>
    <row r="26" spans="1:14" ht="16.5" customHeight="1">
      <c r="A26" s="18" t="s">
        <v>74</v>
      </c>
      <c r="B26" s="30">
        <v>1192.8</v>
      </c>
      <c r="C26" s="30">
        <v>1146.39</v>
      </c>
      <c r="D26" s="30">
        <v>1339</v>
      </c>
      <c r="E26" s="30">
        <v>814.54</v>
      </c>
      <c r="F26" s="30">
        <v>867.92</v>
      </c>
      <c r="G26" s="30">
        <v>946.82</v>
      </c>
      <c r="H26" s="30">
        <v>849.35</v>
      </c>
      <c r="I26" s="30">
        <v>1160.32</v>
      </c>
      <c r="J26" s="30">
        <v>429.32</v>
      </c>
      <c r="K26" s="30">
        <f t="shared" si="3"/>
        <v>8746.46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-151701.22999999998</v>
      </c>
      <c r="C29" s="30">
        <f t="shared" si="6"/>
        <v>-82082.04</v>
      </c>
      <c r="D29" s="30">
        <f t="shared" si="6"/>
        <v>-123459.64</v>
      </c>
      <c r="E29" s="30">
        <f t="shared" si="6"/>
        <v>-137698.91999999998</v>
      </c>
      <c r="F29" s="30">
        <f t="shared" si="6"/>
        <v>-57960.56</v>
      </c>
      <c r="G29" s="30">
        <f t="shared" si="6"/>
        <v>-139800.12</v>
      </c>
      <c r="H29" s="30">
        <f t="shared" si="6"/>
        <v>-50310.719999999994</v>
      </c>
      <c r="I29" s="30">
        <f t="shared" si="6"/>
        <v>-109210.92000000001</v>
      </c>
      <c r="J29" s="30">
        <f t="shared" si="6"/>
        <v>-29503.52</v>
      </c>
      <c r="K29" s="30">
        <f aca="true" t="shared" si="7" ref="K29:K37">SUM(B29:J29)</f>
        <v>-881727.6699999999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-145068.49</v>
      </c>
      <c r="C30" s="30">
        <f t="shared" si="8"/>
        <v>-75707.37999999999</v>
      </c>
      <c r="D30" s="30">
        <f t="shared" si="8"/>
        <v>-96076.44</v>
      </c>
      <c r="E30" s="30">
        <f t="shared" si="8"/>
        <v>-133169.56</v>
      </c>
      <c r="F30" s="30">
        <f t="shared" si="8"/>
        <v>-53134.4</v>
      </c>
      <c r="G30" s="30">
        <f t="shared" si="8"/>
        <v>-134535.22</v>
      </c>
      <c r="H30" s="30">
        <f t="shared" si="8"/>
        <v>-45587.78999999999</v>
      </c>
      <c r="I30" s="30">
        <f t="shared" si="8"/>
        <v>-102758.84000000001</v>
      </c>
      <c r="J30" s="30">
        <f t="shared" si="8"/>
        <v>-21344.45</v>
      </c>
      <c r="K30" s="30">
        <f t="shared" si="7"/>
        <v>-807382.57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-69432</v>
      </c>
      <c r="C31" s="30">
        <f aca="true" t="shared" si="9" ref="C31:J31">-ROUND((C9)*$E$3,2)</f>
        <v>-65705.2</v>
      </c>
      <c r="D31" s="30">
        <f t="shared" si="9"/>
        <v>-71385.6</v>
      </c>
      <c r="E31" s="30">
        <f t="shared" si="9"/>
        <v>-44264</v>
      </c>
      <c r="F31" s="30">
        <f t="shared" si="9"/>
        <v>-53134.4</v>
      </c>
      <c r="G31" s="30">
        <f t="shared" si="9"/>
        <v>-30549.2</v>
      </c>
      <c r="H31" s="30">
        <f t="shared" si="9"/>
        <v>-26879.6</v>
      </c>
      <c r="I31" s="30">
        <f t="shared" si="9"/>
        <v>-73563.6</v>
      </c>
      <c r="J31" s="30">
        <f t="shared" si="9"/>
        <v>-12337.6</v>
      </c>
      <c r="K31" s="30">
        <f t="shared" si="7"/>
        <v>-447251.19999999995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-1108.8</v>
      </c>
      <c r="C33" s="30">
        <v>-400.4</v>
      </c>
      <c r="D33" s="30">
        <v>-462</v>
      </c>
      <c r="E33" s="30">
        <v>-853.6</v>
      </c>
      <c r="F33" s="26">
        <v>0</v>
      </c>
      <c r="G33" s="30">
        <v>-492.8</v>
      </c>
      <c r="H33" s="30">
        <v>-41.37</v>
      </c>
      <c r="I33" s="30">
        <v>-64.55</v>
      </c>
      <c r="J33" s="30">
        <v>-19.92</v>
      </c>
      <c r="K33" s="30">
        <f t="shared" si="7"/>
        <v>-3443.44</v>
      </c>
      <c r="L33"/>
      <c r="M33"/>
      <c r="N33"/>
    </row>
    <row r="34" spans="1:14" ht="16.5" customHeight="1">
      <c r="A34" s="25" t="s">
        <v>21</v>
      </c>
      <c r="B34" s="30">
        <v>-74527.69</v>
      </c>
      <c r="C34" s="30">
        <v>-9601.78</v>
      </c>
      <c r="D34" s="30">
        <v>-24228.84</v>
      </c>
      <c r="E34" s="30">
        <v>-88051.96</v>
      </c>
      <c r="F34" s="26">
        <v>0</v>
      </c>
      <c r="G34" s="30">
        <v>-103493.22</v>
      </c>
      <c r="H34" s="30">
        <v>-18666.82</v>
      </c>
      <c r="I34" s="30">
        <v>-29130.69</v>
      </c>
      <c r="J34" s="30">
        <v>-8986.93</v>
      </c>
      <c r="K34" s="30">
        <f t="shared" si="7"/>
        <v>-356687.93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-6632.74</v>
      </c>
      <c r="C35" s="27">
        <f t="shared" si="10"/>
        <v>-6374.66</v>
      </c>
      <c r="D35" s="27">
        <f t="shared" si="10"/>
        <v>-27383.2</v>
      </c>
      <c r="E35" s="27">
        <f t="shared" si="10"/>
        <v>-4529.36</v>
      </c>
      <c r="F35" s="27">
        <f t="shared" si="10"/>
        <v>-4826.16</v>
      </c>
      <c r="G35" s="27">
        <f t="shared" si="10"/>
        <v>-5264.9</v>
      </c>
      <c r="H35" s="27">
        <f t="shared" si="10"/>
        <v>-4722.93</v>
      </c>
      <c r="I35" s="27">
        <f t="shared" si="10"/>
        <v>-6452.08</v>
      </c>
      <c r="J35" s="27">
        <f t="shared" si="10"/>
        <v>-8159.07</v>
      </c>
      <c r="K35" s="30">
        <f t="shared" si="7"/>
        <v>-74345.1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-6632.74</v>
      </c>
      <c r="C45" s="17">
        <v>-6374.66</v>
      </c>
      <c r="D45" s="17">
        <v>-7445.7</v>
      </c>
      <c r="E45" s="17">
        <v>-4529.36</v>
      </c>
      <c r="F45" s="17">
        <v>-4826.16</v>
      </c>
      <c r="G45" s="17">
        <v>-5264.9</v>
      </c>
      <c r="H45" s="17">
        <v>-4722.93</v>
      </c>
      <c r="I45" s="17">
        <v>-6452.08</v>
      </c>
      <c r="J45" s="17">
        <v>-2387.27</v>
      </c>
      <c r="K45" s="17">
        <f>SUM(B45:J45)</f>
        <v>-48635.799999999996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1069399.8300000003</v>
      </c>
      <c r="C49" s="27">
        <f aca="true" t="shared" si="11" ref="C49:J49">IF(C18+C29+C50&lt;0,0,C18+C29+C50)</f>
        <v>1091573.09</v>
      </c>
      <c r="D49" s="27">
        <f t="shared" si="11"/>
        <v>1246428.06</v>
      </c>
      <c r="E49" s="27">
        <f t="shared" si="11"/>
        <v>694913.77</v>
      </c>
      <c r="F49" s="27">
        <f t="shared" si="11"/>
        <v>829524.22</v>
      </c>
      <c r="G49" s="27">
        <f t="shared" si="11"/>
        <v>827685.05</v>
      </c>
      <c r="H49" s="27">
        <f t="shared" si="11"/>
        <v>818741.2300000001</v>
      </c>
      <c r="I49" s="27">
        <f t="shared" si="11"/>
        <v>1077134.1900000002</v>
      </c>
      <c r="J49" s="27">
        <f t="shared" si="11"/>
        <v>409762.44999999995</v>
      </c>
      <c r="K49" s="20">
        <f>SUM(B49:J49)</f>
        <v>8065161.8900000015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1069399.83</v>
      </c>
      <c r="C55" s="10">
        <f t="shared" si="13"/>
        <v>1091573.1</v>
      </c>
      <c r="D55" s="10">
        <f t="shared" si="13"/>
        <v>1246428.07</v>
      </c>
      <c r="E55" s="10">
        <f t="shared" si="13"/>
        <v>694913.77</v>
      </c>
      <c r="F55" s="10">
        <f t="shared" si="13"/>
        <v>829524.22</v>
      </c>
      <c r="G55" s="10">
        <f t="shared" si="13"/>
        <v>827685.06</v>
      </c>
      <c r="H55" s="10">
        <f t="shared" si="13"/>
        <v>818741.22</v>
      </c>
      <c r="I55" s="10">
        <f>SUM(I56:I68)</f>
        <v>1077134.2000000002</v>
      </c>
      <c r="J55" s="10">
        <f t="shared" si="13"/>
        <v>409762.45</v>
      </c>
      <c r="K55" s="5">
        <f>SUM(K56:K68)</f>
        <v>8065161.920000001</v>
      </c>
      <c r="L55" s="9"/>
    </row>
    <row r="56" spans="1:11" ht="16.5" customHeight="1">
      <c r="A56" s="7" t="s">
        <v>59</v>
      </c>
      <c r="B56" s="8">
        <v>934441.57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934441.57</v>
      </c>
    </row>
    <row r="57" spans="1:11" ht="16.5" customHeight="1">
      <c r="A57" s="7" t="s">
        <v>60</v>
      </c>
      <c r="B57" s="8">
        <v>134958.26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134958.26</v>
      </c>
    </row>
    <row r="58" spans="1:11" ht="16.5" customHeight="1">
      <c r="A58" s="7" t="s">
        <v>4</v>
      </c>
      <c r="B58" s="6">
        <v>0</v>
      </c>
      <c r="C58" s="8">
        <v>1091573.1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1091573.1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1246428.07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1246428.07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694913.77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694913.77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829524.22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829524.22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827685.06</v>
      </c>
      <c r="H62" s="6">
        <v>0</v>
      </c>
      <c r="I62" s="6">
        <v>0</v>
      </c>
      <c r="J62" s="6">
        <v>0</v>
      </c>
      <c r="K62" s="5">
        <f t="shared" si="14"/>
        <v>827685.06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818741.22</v>
      </c>
      <c r="I63" s="6">
        <v>0</v>
      </c>
      <c r="J63" s="6">
        <v>0</v>
      </c>
      <c r="K63" s="5">
        <f t="shared" si="14"/>
        <v>818741.22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387122.03</v>
      </c>
      <c r="J65" s="6">
        <v>0</v>
      </c>
      <c r="K65" s="5">
        <f t="shared" si="14"/>
        <v>387122.03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690012.17</v>
      </c>
      <c r="J66" s="6">
        <v>0</v>
      </c>
      <c r="K66" s="5">
        <f t="shared" si="14"/>
        <v>690012.17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409762.45</v>
      </c>
      <c r="K67" s="5">
        <f t="shared" si="14"/>
        <v>409762.45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2022-01-11T19:48:26Z</dcterms:modified>
  <cp:category/>
  <cp:version/>
  <cp:contentType/>
  <cp:contentStatus/>
</cp:coreProperties>
</file>