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<sst xmlns="http://schemas.openxmlformats.org/spreadsheetml/2006/main" count="76" uniqueCount="75">
  <si>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</si>
  <si>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</si>
  <si>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</si>
  <si>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</si>
  <si>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</si>
  <si>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</si>
  <si>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</si>
  <si>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</si>
  <si>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</si>
  <si>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</si>
  <si>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</si>
  <si>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</si>
  <si>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</si>
  <si>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</si>
  <si>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</si>
  <si>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</si>
  <si>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</si>
  <si>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</si>
  <si>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</si>
  <si>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</si>
  <si>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</si>
  <si>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</si>
  <si>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</si>
  <si>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</si>
  <si>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</si>
  <si>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</si>
  <si>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</si>
  <si>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</si>
  <si>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</si>
  <si>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</si>
  <si>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</si>
  <si>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</si>
  <si>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</si>
  <si>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</si>
  <si>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</si>
  <si>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</si>
  <si>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</si>
  <si>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</si>
  <si>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</si>
  <si>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</si>
  <si>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</si>
  <si>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</si>
  <si>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</si>
  <si>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</si>
  <si>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</si>
  <si>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</si>
  <si>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</si>
  <si>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</si>
  <si>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</si>
  <si>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</si>
  <si>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</si>
  <si>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</si>
  <si>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</si>
  <si>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</si>
  <si>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</si>
  <si>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</si>
  <si>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</si>
  <si>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</si>
  <si>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</si>
  <si>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</si>
  <si>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</si>
  <si>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</si>
  <si>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</si>
  <si>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</si>
  <si>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</si>
  <si>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</si>
  <si>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</si>
  <si>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</si>
  <si>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</si>
  <si>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</si>
  <si>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03/01/22 - VENCIMENTO 10/01/22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</si>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</sst>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213081</v>
      </c>
      <c r="C7" s="46">
        <f t="shared" si="0"/>
        <v>163690</v>
      </c>
      <c r="D7" s="46">
        <f t="shared" si="0"/>
        <v>217779</v>
      </c>
      <c r="E7" s="46">
        <f t="shared" si="0"/>
        <v>116103</v>
      </c>
      <c r="F7" s="46">
        <f t="shared" si="0"/>
        <v>151243</v>
      </c>
      <c r="G7" s="46">
        <f t="shared" si="0"/>
        <v>157600</v>
      </c>
      <c r="H7" s="46">
        <f t="shared" si="0"/>
        <v>189545</v>
      </c>
      <c r="I7" s="46">
        <f t="shared" si="0"/>
        <v>248709</v>
      </c>
      <c r="J7" s="46">
        <f t="shared" si="0"/>
        <v>76468</v>
      </c>
      <c r="K7" s="46">
        <f t="shared" si="0"/>
        <v>1534218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15799</v>
      </c>
      <c r="C8" s="44">
        <f t="shared" si="1"/>
        <v>13600</v>
      </c>
      <c r="D8" s="44">
        <f t="shared" si="1"/>
        <v>15525</v>
      </c>
      <c r="E8" s="44">
        <f t="shared" si="1"/>
        <v>9239</v>
      </c>
      <c r="F8" s="44">
        <f t="shared" si="1"/>
        <v>11908</v>
      </c>
      <c r="G8" s="44">
        <f t="shared" si="1"/>
        <v>7166</v>
      </c>
      <c r="H8" s="44">
        <f t="shared" si="1"/>
        <v>6918</v>
      </c>
      <c r="I8" s="44">
        <f t="shared" si="1"/>
        <v>16305</v>
      </c>
      <c r="J8" s="44">
        <f t="shared" si="1"/>
        <v>2703</v>
      </c>
      <c r="K8" s="37">
        <f>SUM(B8:J8)</f>
        <v>99163</v>
      </c>
      <c r="L8"/>
      <c r="M8"/>
      <c r="N8"/>
    </row>
    <row r="9" spans="1:14" ht="16.5" customHeight="1">
      <c r="A9" s="22" t="s">
        <v>34</v>
      </c>
      <c r="B9" s="44">
        <v>15765</v>
      </c>
      <c r="C9" s="44">
        <v>13592</v>
      </c>
      <c r="D9" s="44">
        <v>15519</v>
      </c>
      <c r="E9" s="44">
        <v>9183</v>
      </c>
      <c r="F9" s="44">
        <v>11899</v>
      </c>
      <c r="G9" s="44">
        <v>7166</v>
      </c>
      <c r="H9" s="44">
        <v>6918</v>
      </c>
      <c r="I9" s="44">
        <v>16242</v>
      </c>
      <c r="J9" s="44">
        <v>2703</v>
      </c>
      <c r="K9" s="37">
        <f>SUM(B9:J9)</f>
        <v>98987</v>
      </c>
      <c r="L9"/>
      <c r="M9"/>
      <c r="N9"/>
    </row>
    <row r="10" spans="1:14" ht="16.5" customHeight="1">
      <c r="A10" s="22" t="s">
        <v>33</v>
      </c>
      <c r="B10" s="44">
        <v>34</v>
      </c>
      <c r="C10" s="44">
        <v>8</v>
      </c>
      <c r="D10" s="44">
        <v>6</v>
      </c>
      <c r="E10" s="44">
        <v>56</v>
      </c>
      <c r="F10" s="44">
        <v>9</v>
      </c>
      <c r="G10" s="44">
        <v>0</v>
      </c>
      <c r="H10" s="44">
        <v>0</v>
      </c>
      <c r="I10" s="44">
        <v>63</v>
      </c>
      <c r="J10" s="44">
        <v>0</v>
      </c>
      <c r="K10" s="37">
        <f>SUM(B10:J10)</f>
        <v>176</v>
      </c>
      <c r="L10"/>
      <c r="M10"/>
      <c r="N10"/>
    </row>
    <row r="11" spans="1:14" ht="16.5" customHeight="1">
      <c r="A11" s="43" t="s">
        <v>32</v>
      </c>
      <c r="B11" s="42">
        <v>197282</v>
      </c>
      <c r="C11" s="42">
        <v>150090</v>
      </c>
      <c r="D11" s="42">
        <v>202254</v>
      </c>
      <c r="E11" s="42">
        <v>106864</v>
      </c>
      <c r="F11" s="42">
        <v>139335</v>
      </c>
      <c r="G11" s="42">
        <v>150434</v>
      </c>
      <c r="H11" s="42">
        <v>182627</v>
      </c>
      <c r="I11" s="42">
        <v>232404</v>
      </c>
      <c r="J11" s="42">
        <v>73765</v>
      </c>
      <c r="K11" s="37">
        <f>SUM(B11:J11)</f>
        <v>1435055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8" t="s">
        <v>71</v>
      </c>
      <c r="B14" s="41">
        <v>0.1752</v>
      </c>
      <c r="C14" s="41">
        <v>0.1924</v>
      </c>
      <c r="D14" s="41">
        <v>0.2133</v>
      </c>
      <c r="E14" s="41">
        <v>0.1855</v>
      </c>
      <c r="F14" s="41">
        <v>0.1963</v>
      </c>
      <c r="G14" s="41">
        <v>0.1983</v>
      </c>
      <c r="H14" s="41">
        <v>0.1579</v>
      </c>
      <c r="I14" s="41">
        <v>0.1595</v>
      </c>
      <c r="J14" s="41">
        <v>0.1804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1.419214604633008</v>
      </c>
      <c r="C16" s="38">
        <v>1.578475801612964</v>
      </c>
      <c r="D16" s="38">
        <v>1.265929866768698</v>
      </c>
      <c r="E16" s="38">
        <v>1.653293153720361</v>
      </c>
      <c r="F16" s="38">
        <v>1.292281180532413</v>
      </c>
      <c r="G16" s="38">
        <v>1.322621323481848</v>
      </c>
      <c r="H16" s="38">
        <v>1.23546480116137</v>
      </c>
      <c r="I16" s="38">
        <v>1.276336055733925</v>
      </c>
      <c r="J16" s="38">
        <v>1.373698286847729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B19+B20+B21+B22+B23+B24+B25+B26</f>
        <v>1202398.74</v>
      </c>
      <c r="C18" s="35">
        <f aca="true" t="shared" si="2" ref="C18:J18">C19+C20+C21+C22+C23+C24+C25+C26</f>
        <v>1128907.59</v>
      </c>
      <c r="D18" s="35">
        <f t="shared" si="2"/>
        <v>1326270.71</v>
      </c>
      <c r="E18" s="35">
        <f t="shared" si="2"/>
        <v>810648.2899999999</v>
      </c>
      <c r="F18" s="35">
        <f t="shared" si="2"/>
        <v>869288.9400000001</v>
      </c>
      <c r="G18" s="35">
        <f t="shared" si="2"/>
        <v>932733.2800000001</v>
      </c>
      <c r="H18" s="35">
        <f t="shared" si="2"/>
        <v>844254.68</v>
      </c>
      <c r="I18" s="35">
        <f t="shared" si="2"/>
        <v>1166657.94</v>
      </c>
      <c r="J18" s="35">
        <f t="shared" si="2"/>
        <v>431730.20000000007</v>
      </c>
      <c r="K18" s="35">
        <f aca="true" t="shared" si="3" ref="K18:K25">SUM(B18:J18)</f>
        <v>8712890.37</v>
      </c>
      <c r="L18"/>
      <c r="M18"/>
      <c r="N18"/>
    </row>
    <row r="19" spans="1:14" ht="16.5" customHeight="1">
      <c r="A19" s="18" t="s">
        <v>73</v>
      </c>
      <c r="B19" s="60">
        <f>ROUND((B13+B14)*B7,2)</f>
        <v>820127.46</v>
      </c>
      <c r="C19" s="60">
        <f aca="true" t="shared" si="4" ref="C19:J19">ROUND((C13+C14)*C7,2)</f>
        <v>692130.43</v>
      </c>
      <c r="D19" s="60">
        <f t="shared" si="4"/>
        <v>1020795.51</v>
      </c>
      <c r="E19" s="60">
        <f t="shared" si="4"/>
        <v>473166.17</v>
      </c>
      <c r="F19" s="60">
        <f t="shared" si="4"/>
        <v>652280.81</v>
      </c>
      <c r="G19" s="60">
        <f t="shared" si="4"/>
        <v>686584.4</v>
      </c>
      <c r="H19" s="60">
        <f t="shared" si="4"/>
        <v>657474.74</v>
      </c>
      <c r="I19" s="60">
        <f t="shared" si="4"/>
        <v>871451.47</v>
      </c>
      <c r="J19" s="60">
        <f t="shared" si="4"/>
        <v>303165.03</v>
      </c>
      <c r="K19" s="30">
        <f t="shared" si="3"/>
        <v>6177176.0200000005</v>
      </c>
      <c r="L19"/>
      <c r="M19"/>
      <c r="N19"/>
    </row>
    <row r="20" spans="1:14" ht="16.5" customHeight="1">
      <c r="A20" s="18" t="s">
        <v>29</v>
      </c>
      <c r="B20" s="30">
        <f aca="true" t="shared" si="5" ref="B20:J20">IF(B16&lt;&gt;0,ROUND((B16-1)*B19,2),0)</f>
        <v>343809.41</v>
      </c>
      <c r="C20" s="30">
        <f t="shared" si="5"/>
        <v>400380.71</v>
      </c>
      <c r="D20" s="30">
        <f t="shared" si="5"/>
        <v>271460.01</v>
      </c>
      <c r="E20" s="30">
        <f t="shared" si="5"/>
        <v>309116.22</v>
      </c>
      <c r="F20" s="30">
        <f t="shared" si="5"/>
        <v>190649.41</v>
      </c>
      <c r="G20" s="30">
        <f t="shared" si="5"/>
        <v>221506.77</v>
      </c>
      <c r="H20" s="30">
        <f t="shared" si="5"/>
        <v>154812.16</v>
      </c>
      <c r="I20" s="30">
        <f t="shared" si="5"/>
        <v>240813.46</v>
      </c>
      <c r="J20" s="30">
        <f t="shared" si="5"/>
        <v>113292.25</v>
      </c>
      <c r="K20" s="30">
        <f t="shared" si="3"/>
        <v>2245840.4</v>
      </c>
      <c r="L20"/>
      <c r="M20"/>
      <c r="N20"/>
    </row>
    <row r="21" spans="1:14" ht="16.5" customHeight="1">
      <c r="A21" s="18" t="s">
        <v>28</v>
      </c>
      <c r="B21" s="30">
        <v>35772.62</v>
      </c>
      <c r="C21" s="30">
        <v>32305.9</v>
      </c>
      <c r="D21" s="30">
        <v>28249.51</v>
      </c>
      <c r="E21" s="30">
        <v>24595.6</v>
      </c>
      <c r="F21" s="30">
        <v>24005.96</v>
      </c>
      <c r="G21" s="30">
        <v>22224.37</v>
      </c>
      <c r="H21" s="30">
        <v>28164.99</v>
      </c>
      <c r="I21" s="30">
        <v>50263.01</v>
      </c>
      <c r="J21" s="30">
        <v>13361.08</v>
      </c>
      <c r="K21" s="30">
        <f t="shared" si="3"/>
        <v>258943.03999999998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3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3"/>
        <v>0</v>
      </c>
      <c r="L25"/>
      <c r="M25"/>
      <c r="N25"/>
    </row>
    <row r="26" spans="1:14" ht="16.5" customHeight="1">
      <c r="A26" s="18" t="s">
        <v>74</v>
      </c>
      <c r="B26" s="30">
        <v>1213.69</v>
      </c>
      <c r="C26" s="30">
        <v>1139.43</v>
      </c>
      <c r="D26" s="30">
        <v>1339</v>
      </c>
      <c r="E26" s="30">
        <v>819.18</v>
      </c>
      <c r="F26" s="30">
        <v>877.2</v>
      </c>
      <c r="G26" s="30">
        <v>942.18</v>
      </c>
      <c r="H26" s="30">
        <v>851.67</v>
      </c>
      <c r="I26" s="30">
        <v>1178.88</v>
      </c>
      <c r="J26" s="30">
        <v>436.28</v>
      </c>
      <c r="K26" s="30"/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+B30+B35+B47</f>
        <v>-133846.49</v>
      </c>
      <c r="C29" s="30">
        <f t="shared" si="6"/>
        <v>-72791.97</v>
      </c>
      <c r="D29" s="30">
        <f t="shared" si="6"/>
        <v>-115326.45</v>
      </c>
      <c r="E29" s="30">
        <f t="shared" si="6"/>
        <v>-113802.29</v>
      </c>
      <c r="F29" s="30">
        <f t="shared" si="6"/>
        <v>-57233.38</v>
      </c>
      <c r="G29" s="30">
        <f t="shared" si="6"/>
        <v>-112472.10999999999</v>
      </c>
      <c r="H29" s="30">
        <f t="shared" si="6"/>
        <v>-48748.92</v>
      </c>
      <c r="I29" s="30">
        <f t="shared" si="6"/>
        <v>-99202.98999999999</v>
      </c>
      <c r="J29" s="30">
        <f t="shared" si="6"/>
        <v>-26625.980000000003</v>
      </c>
      <c r="K29" s="30">
        <f aca="true" t="shared" si="7" ref="K29:K37">SUM(B29:J29)</f>
        <v>-780050.58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-127097.60999999999</v>
      </c>
      <c r="C30" s="30">
        <f t="shared" si="8"/>
        <v>-66456.02</v>
      </c>
      <c r="D30" s="30">
        <f t="shared" si="8"/>
        <v>-87943.25</v>
      </c>
      <c r="E30" s="30">
        <f t="shared" si="8"/>
        <v>-109247.12</v>
      </c>
      <c r="F30" s="30">
        <f t="shared" si="8"/>
        <v>-52355.6</v>
      </c>
      <c r="G30" s="30">
        <f t="shared" si="8"/>
        <v>-107233.01999999999</v>
      </c>
      <c r="H30" s="30">
        <f t="shared" si="8"/>
        <v>-44013.09</v>
      </c>
      <c r="I30" s="30">
        <f t="shared" si="8"/>
        <v>-92647.67</v>
      </c>
      <c r="J30" s="30">
        <f t="shared" si="8"/>
        <v>-18428.2</v>
      </c>
      <c r="K30" s="30">
        <f t="shared" si="7"/>
        <v>-705421.58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-69366</v>
      </c>
      <c r="C31" s="30">
        <f aca="true" t="shared" si="9" ref="C31:J31">-ROUND((C9)*$E$3,2)</f>
        <v>-59804.8</v>
      </c>
      <c r="D31" s="30">
        <f t="shared" si="9"/>
        <v>-68283.6</v>
      </c>
      <c r="E31" s="30">
        <f t="shared" si="9"/>
        <v>-40405.2</v>
      </c>
      <c r="F31" s="30">
        <f t="shared" si="9"/>
        <v>-52355.6</v>
      </c>
      <c r="G31" s="30">
        <f t="shared" si="9"/>
        <v>-31530.4</v>
      </c>
      <c r="H31" s="30">
        <f t="shared" si="9"/>
        <v>-30439.2</v>
      </c>
      <c r="I31" s="30">
        <f t="shared" si="9"/>
        <v>-71464.8</v>
      </c>
      <c r="J31" s="30">
        <f t="shared" si="9"/>
        <v>-11893.2</v>
      </c>
      <c r="K31" s="30">
        <f t="shared" si="7"/>
        <v>-435542.80000000005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-246.4</v>
      </c>
      <c r="C33" s="30">
        <v>-184.8</v>
      </c>
      <c r="D33" s="30">
        <v>-246.4</v>
      </c>
      <c r="E33" s="30">
        <v>-400.4</v>
      </c>
      <c r="F33" s="26">
        <v>0</v>
      </c>
      <c r="G33" s="30">
        <v>-154</v>
      </c>
      <c r="H33" s="30">
        <v>0</v>
      </c>
      <c r="I33" s="30">
        <v>0</v>
      </c>
      <c r="J33" s="30">
        <v>0</v>
      </c>
      <c r="K33" s="30">
        <f t="shared" si="7"/>
        <v>-1232</v>
      </c>
      <c r="L33"/>
      <c r="M33"/>
      <c r="N33"/>
    </row>
    <row r="34" spans="1:14" ht="16.5" customHeight="1">
      <c r="A34" s="25" t="s">
        <v>21</v>
      </c>
      <c r="B34" s="30">
        <v>-57485.21</v>
      </c>
      <c r="C34" s="30">
        <v>-6466.42</v>
      </c>
      <c r="D34" s="30">
        <v>-19413.25</v>
      </c>
      <c r="E34" s="30">
        <v>-68441.52</v>
      </c>
      <c r="F34" s="26">
        <v>0</v>
      </c>
      <c r="G34" s="30">
        <v>-75548.62</v>
      </c>
      <c r="H34" s="30">
        <v>-13573.89</v>
      </c>
      <c r="I34" s="30">
        <v>-21182.87</v>
      </c>
      <c r="J34" s="30">
        <v>-6535</v>
      </c>
      <c r="K34" s="30">
        <f t="shared" si="7"/>
        <v>-268646.78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10" ref="B35:J35">SUM(B36:B45)</f>
        <v>-6748.88</v>
      </c>
      <c r="C35" s="27">
        <f t="shared" si="10"/>
        <v>-6335.95</v>
      </c>
      <c r="D35" s="27">
        <f t="shared" si="10"/>
        <v>-27383.2</v>
      </c>
      <c r="E35" s="27">
        <f t="shared" si="10"/>
        <v>-4555.17</v>
      </c>
      <c r="F35" s="27">
        <f t="shared" si="10"/>
        <v>-4877.78</v>
      </c>
      <c r="G35" s="27">
        <f t="shared" si="10"/>
        <v>-5239.09</v>
      </c>
      <c r="H35" s="27">
        <f t="shared" si="10"/>
        <v>-4735.83</v>
      </c>
      <c r="I35" s="27">
        <f t="shared" si="10"/>
        <v>-6555.32</v>
      </c>
      <c r="J35" s="27">
        <f t="shared" si="10"/>
        <v>-8197.78</v>
      </c>
      <c r="K35" s="30">
        <f t="shared" si="7"/>
        <v>-74629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-6748.88</v>
      </c>
      <c r="C45" s="17">
        <v>-6335.95</v>
      </c>
      <c r="D45" s="17">
        <v>-7445.7</v>
      </c>
      <c r="E45" s="17">
        <v>-4555.17</v>
      </c>
      <c r="F45" s="17">
        <v>-4877.78</v>
      </c>
      <c r="G45" s="17">
        <v>-5239.09</v>
      </c>
      <c r="H45" s="17">
        <v>-4735.83</v>
      </c>
      <c r="I45" s="17">
        <v>-6555.32</v>
      </c>
      <c r="J45" s="17">
        <v>-2425.98</v>
      </c>
      <c r="K45" s="17">
        <f>SUM(B45:J45)</f>
        <v>-48919.7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1068552.25</v>
      </c>
      <c r="C49" s="27">
        <f aca="true" t="shared" si="11" ref="C49:J49">IF(C18+C29+C50&lt;0,0,C18+C29+C50)</f>
        <v>1056115.62</v>
      </c>
      <c r="D49" s="27">
        <f t="shared" si="11"/>
        <v>1210944.26</v>
      </c>
      <c r="E49" s="27">
        <f t="shared" si="11"/>
        <v>696845.9999999999</v>
      </c>
      <c r="F49" s="27">
        <f t="shared" si="11"/>
        <v>812055.56</v>
      </c>
      <c r="G49" s="27">
        <f t="shared" si="11"/>
        <v>820261.1700000002</v>
      </c>
      <c r="H49" s="27">
        <f t="shared" si="11"/>
        <v>795505.76</v>
      </c>
      <c r="I49" s="27">
        <f t="shared" si="11"/>
        <v>1067454.95</v>
      </c>
      <c r="J49" s="27">
        <f t="shared" si="11"/>
        <v>405104.2200000001</v>
      </c>
      <c r="K49" s="20">
        <f>SUM(B49:J49)</f>
        <v>7932839.789999999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1068552.24</v>
      </c>
      <c r="C55" s="10">
        <f t="shared" si="13"/>
        <v>1056115.61</v>
      </c>
      <c r="D55" s="10">
        <f t="shared" si="13"/>
        <v>1210944.26</v>
      </c>
      <c r="E55" s="10">
        <f t="shared" si="13"/>
        <v>696845.99</v>
      </c>
      <c r="F55" s="10">
        <f t="shared" si="13"/>
        <v>812055.56</v>
      </c>
      <c r="G55" s="10">
        <f t="shared" si="13"/>
        <v>820261.17</v>
      </c>
      <c r="H55" s="10">
        <f t="shared" si="13"/>
        <v>795505.76</v>
      </c>
      <c r="I55" s="10">
        <f>SUM(I56:I68)</f>
        <v>1067454.94</v>
      </c>
      <c r="J55" s="10">
        <f t="shared" si="13"/>
        <v>405104.22</v>
      </c>
      <c r="K55" s="5">
        <f>SUM(K56:K68)</f>
        <v>7932839.75</v>
      </c>
      <c r="L55" s="9"/>
    </row>
    <row r="56" spans="1:11" ht="16.5" customHeight="1">
      <c r="A56" s="7" t="s">
        <v>59</v>
      </c>
      <c r="B56" s="8">
        <v>933273.53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933273.53</v>
      </c>
    </row>
    <row r="57" spans="1:11" ht="16.5" customHeight="1">
      <c r="A57" s="7" t="s">
        <v>60</v>
      </c>
      <c r="B57" s="8">
        <v>135278.71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135278.71</v>
      </c>
    </row>
    <row r="58" spans="1:11" ht="16.5" customHeight="1">
      <c r="A58" s="7" t="s">
        <v>4</v>
      </c>
      <c r="B58" s="6">
        <v>0</v>
      </c>
      <c r="C58" s="8">
        <v>1056115.61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1056115.61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1210944.26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1210944.26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696845.99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696845.99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812055.56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812055.56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820261.17</v>
      </c>
      <c r="H62" s="6">
        <v>0</v>
      </c>
      <c r="I62" s="6">
        <v>0</v>
      </c>
      <c r="J62" s="6">
        <v>0</v>
      </c>
      <c r="K62" s="5">
        <f t="shared" si="14"/>
        <v>820261.17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795505.76</v>
      </c>
      <c r="I63" s="6">
        <v>0</v>
      </c>
      <c r="J63" s="6">
        <v>0</v>
      </c>
      <c r="K63" s="5">
        <f t="shared" si="14"/>
        <v>795505.76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388980.58</v>
      </c>
      <c r="J65" s="6">
        <v>0</v>
      </c>
      <c r="K65" s="5">
        <f t="shared" si="14"/>
        <v>388980.58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678474.36</v>
      </c>
      <c r="J66" s="6">
        <v>0</v>
      </c>
      <c r="K66" s="5">
        <f t="shared" si="14"/>
        <v>678474.36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405104.22</v>
      </c>
      <c r="K67" s="5">
        <f t="shared" si="14"/>
        <v>405104.22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2022-01-10T12:34:53Z</dcterms:modified>
  <cp:category/>
  <cp:version/>
  <cp:contentType/>
  <cp:contentStatus/>
</cp:coreProperties>
</file>