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<sst xmlns="http://schemas.openxmlformats.org/spreadsheetml/2006/main" count="76" uniqueCount="75">
  <si>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</si>
  <si>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</si>
  <si>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</si>
  <si>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</si>
  <si>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</si>
  <si>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</si>
  <si>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</si>
  <si>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</si>
  <si>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</si>
  <si>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</si>
  <si>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</si>
  <si>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</si>
  <si>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</si>
  <si>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</si>
  <si>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</si>
  <si>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</si>
  <si>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</si>
  <si>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</si>
  <si>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</si>
  <si>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</si>
  <si>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</si>
  <si>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</si>
  <si>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</si>
  <si>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</si>
  <si>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</si>
  <si>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</si>
  <si>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</si>
  <si>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</si>
  <si>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</si>
  <si>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</si>
  <si>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</si>
  <si>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</si>
  <si>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</si>
  <si>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</si>
  <si>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</si>
  <si>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</si>
  <si>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</si>
  <si>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</si>
  <si>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</si>
  <si>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</si>
  <si>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</si>
  <si>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</si>
  <si>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</si>
  <si>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</si>
  <si>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</si>
  <si>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</si>
  <si>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</si>
  <si>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</si>
  <si>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</si>
  <si>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</si>
  <si>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</si>
  <si>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</si>
  <si>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</si>
  <si>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</si>
  <si>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</si>
  <si>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</si>
  <si>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</si>
  <si>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</si>
  <si>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</si>
  <si>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</si>
  <si>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</si>
  <si>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</si>
  <si>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</si>
  <si>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</si>
  <si>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</si>
  <si>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</si>
  <si>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</si>
  <si>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</si>
  <si>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</si>
  <si>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</si>
  <si>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02/01/22 - VENCIMENTO 07/01/22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</si>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</sst>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64868</v>
      </c>
      <c r="C7" s="46">
        <f t="shared" si="0"/>
        <v>46931</v>
      </c>
      <c r="D7" s="46">
        <f t="shared" si="0"/>
        <v>69194</v>
      </c>
      <c r="E7" s="46">
        <f t="shared" si="0"/>
        <v>32900</v>
      </c>
      <c r="F7" s="46">
        <f t="shared" si="0"/>
        <v>57595</v>
      </c>
      <c r="G7" s="46">
        <f t="shared" si="0"/>
        <v>57875</v>
      </c>
      <c r="H7" s="46">
        <f t="shared" si="0"/>
        <v>68247</v>
      </c>
      <c r="I7" s="46">
        <f t="shared" si="0"/>
        <v>87409</v>
      </c>
      <c r="J7" s="46">
        <f t="shared" si="0"/>
        <v>19889</v>
      </c>
      <c r="K7" s="46">
        <f t="shared" si="0"/>
        <v>504908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6129</v>
      </c>
      <c r="C8" s="44">
        <f t="shared" si="1"/>
        <v>5725</v>
      </c>
      <c r="D8" s="44">
        <f t="shared" si="1"/>
        <v>6894</v>
      </c>
      <c r="E8" s="44">
        <f t="shared" si="1"/>
        <v>3654</v>
      </c>
      <c r="F8" s="44">
        <f t="shared" si="1"/>
        <v>5771</v>
      </c>
      <c r="G8" s="44">
        <f t="shared" si="1"/>
        <v>3934</v>
      </c>
      <c r="H8" s="44">
        <f t="shared" si="1"/>
        <v>3583</v>
      </c>
      <c r="I8" s="44">
        <f t="shared" si="1"/>
        <v>7162</v>
      </c>
      <c r="J8" s="44">
        <f t="shared" si="1"/>
        <v>998</v>
      </c>
      <c r="K8" s="37">
        <f>SUM(B8:J8)</f>
        <v>43850</v>
      </c>
      <c r="L8"/>
      <c r="M8"/>
      <c r="N8"/>
    </row>
    <row r="9" spans="1:14" ht="16.5" customHeight="1">
      <c r="A9" s="22" t="s">
        <v>34</v>
      </c>
      <c r="B9" s="44">
        <v>6123</v>
      </c>
      <c r="C9" s="44">
        <v>5723</v>
      </c>
      <c r="D9" s="44">
        <v>6893</v>
      </c>
      <c r="E9" s="44">
        <v>3642</v>
      </c>
      <c r="F9" s="44">
        <v>5769</v>
      </c>
      <c r="G9" s="44">
        <v>3934</v>
      </c>
      <c r="H9" s="44">
        <v>3583</v>
      </c>
      <c r="I9" s="44">
        <v>7150</v>
      </c>
      <c r="J9" s="44">
        <v>998</v>
      </c>
      <c r="K9" s="37">
        <f>SUM(B9:J9)</f>
        <v>43815</v>
      </c>
      <c r="L9"/>
      <c r="M9"/>
      <c r="N9"/>
    </row>
    <row r="10" spans="1:14" ht="16.5" customHeight="1">
      <c r="A10" s="22" t="s">
        <v>33</v>
      </c>
      <c r="B10" s="44">
        <v>6</v>
      </c>
      <c r="C10" s="44">
        <v>2</v>
      </c>
      <c r="D10" s="44">
        <v>1</v>
      </c>
      <c r="E10" s="44">
        <v>12</v>
      </c>
      <c r="F10" s="44">
        <v>2</v>
      </c>
      <c r="G10" s="44">
        <v>0</v>
      </c>
      <c r="H10" s="44">
        <v>0</v>
      </c>
      <c r="I10" s="44">
        <v>12</v>
      </c>
      <c r="J10" s="44">
        <v>0</v>
      </c>
      <c r="K10" s="37">
        <f>SUM(B10:J10)</f>
        <v>35</v>
      </c>
      <c r="L10"/>
      <c r="M10"/>
      <c r="N10"/>
    </row>
    <row r="11" spans="1:14" ht="16.5" customHeight="1">
      <c r="A11" s="43" t="s">
        <v>32</v>
      </c>
      <c r="B11" s="42">
        <v>58739</v>
      </c>
      <c r="C11" s="42">
        <v>41206</v>
      </c>
      <c r="D11" s="42">
        <v>62300</v>
      </c>
      <c r="E11" s="42">
        <v>29246</v>
      </c>
      <c r="F11" s="42">
        <v>51824</v>
      </c>
      <c r="G11" s="42">
        <v>53941</v>
      </c>
      <c r="H11" s="42">
        <v>64664</v>
      </c>
      <c r="I11" s="42">
        <v>80247</v>
      </c>
      <c r="J11" s="42">
        <v>18891</v>
      </c>
      <c r="K11" s="37">
        <f>SUM(B11:J11)</f>
        <v>461058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1.749439246059352</v>
      </c>
      <c r="C16" s="38">
        <v>1.9895420440986</v>
      </c>
      <c r="D16" s="38">
        <v>1.497086346683898</v>
      </c>
      <c r="E16" s="38">
        <v>1.884331714805181</v>
      </c>
      <c r="F16" s="38">
        <v>1.591502336534706</v>
      </c>
      <c r="G16" s="38">
        <v>1.641949069218947</v>
      </c>
      <c r="H16" s="38">
        <v>1.436528969190025</v>
      </c>
      <c r="I16" s="38">
        <v>1.640092891030904</v>
      </c>
      <c r="J16" s="38">
        <v>1.872539503494414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453903.26</v>
      </c>
      <c r="C18" s="35">
        <f aca="true" t="shared" si="2" ref="C18:J18">C19+C20+C21+C22+C23+C24+C25+C26</f>
        <v>418193.84</v>
      </c>
      <c r="D18" s="35">
        <f t="shared" si="2"/>
        <v>506322.50999999995</v>
      </c>
      <c r="E18" s="35">
        <f t="shared" si="2"/>
        <v>267825.17</v>
      </c>
      <c r="F18" s="35">
        <f t="shared" si="2"/>
        <v>411224.11</v>
      </c>
      <c r="G18" s="35">
        <f t="shared" si="2"/>
        <v>424646.42</v>
      </c>
      <c r="H18" s="35">
        <f t="shared" si="2"/>
        <v>360366.07</v>
      </c>
      <c r="I18" s="35">
        <f t="shared" si="2"/>
        <v>531747.67</v>
      </c>
      <c r="J18" s="35">
        <f t="shared" si="2"/>
        <v>156737.93999999997</v>
      </c>
      <c r="K18" s="35">
        <f aca="true" t="shared" si="3" ref="K18:K26">SUM(B18:J18)</f>
        <v>3530966.9899999998</v>
      </c>
      <c r="L18"/>
      <c r="M18"/>
      <c r="N18"/>
    </row>
    <row r="19" spans="1:14" ht="16.5" customHeight="1">
      <c r="A19" s="18" t="s">
        <v>73</v>
      </c>
      <c r="B19" s="60">
        <f>ROUND((B13+B14)*B7,2)</f>
        <v>249670.45</v>
      </c>
      <c r="C19" s="60">
        <f aca="true" t="shared" si="4" ref="C19:J19">ROUND((C13+C14)*C7,2)</f>
        <v>198438.35</v>
      </c>
      <c r="D19" s="60">
        <f t="shared" si="4"/>
        <v>324333.04</v>
      </c>
      <c r="E19" s="60">
        <f t="shared" si="4"/>
        <v>134080.66</v>
      </c>
      <c r="F19" s="60">
        <f t="shared" si="4"/>
        <v>248395.72</v>
      </c>
      <c r="G19" s="60">
        <f t="shared" si="4"/>
        <v>252132.44</v>
      </c>
      <c r="H19" s="60">
        <f t="shared" si="4"/>
        <v>236728.37</v>
      </c>
      <c r="I19" s="60">
        <f t="shared" si="4"/>
        <v>306272.4</v>
      </c>
      <c r="J19" s="60">
        <f t="shared" si="4"/>
        <v>78851.93</v>
      </c>
      <c r="K19" s="30">
        <f t="shared" si="3"/>
        <v>2028903.36</v>
      </c>
      <c r="L19"/>
      <c r="M19"/>
      <c r="N19"/>
    </row>
    <row r="20" spans="1:14" ht="16.5" customHeight="1">
      <c r="A20" s="18" t="s">
        <v>29</v>
      </c>
      <c r="B20" s="30">
        <f aca="true" t="shared" si="5" ref="B20:J20">IF(B16&lt;&gt;0,ROUND((B16-1)*B19,2),0)</f>
        <v>187112.83</v>
      </c>
      <c r="C20" s="30">
        <f t="shared" si="5"/>
        <v>196363.09</v>
      </c>
      <c r="D20" s="30">
        <f t="shared" si="5"/>
        <v>161221.53</v>
      </c>
      <c r="E20" s="30">
        <f t="shared" si="5"/>
        <v>118571.78</v>
      </c>
      <c r="F20" s="30">
        <f t="shared" si="5"/>
        <v>146926.65</v>
      </c>
      <c r="G20" s="30">
        <f t="shared" si="5"/>
        <v>161856.19</v>
      </c>
      <c r="H20" s="30">
        <f t="shared" si="5"/>
        <v>103338.79</v>
      </c>
      <c r="I20" s="30">
        <f t="shared" si="5"/>
        <v>196042.79</v>
      </c>
      <c r="J20" s="30">
        <f t="shared" si="5"/>
        <v>68801.42</v>
      </c>
      <c r="K20" s="30">
        <f t="shared" si="3"/>
        <v>1340235.07</v>
      </c>
      <c r="L20"/>
      <c r="M20"/>
      <c r="N20"/>
    </row>
    <row r="21" spans="1:14" ht="16.5" customHeight="1">
      <c r="A21" s="18" t="s">
        <v>28</v>
      </c>
      <c r="B21" s="30">
        <v>14560.69</v>
      </c>
      <c r="C21" s="30">
        <v>19441.09</v>
      </c>
      <c r="D21" s="30">
        <v>15132.21</v>
      </c>
      <c r="E21" s="30">
        <v>11581.12</v>
      </c>
      <c r="F21" s="30">
        <v>13444.55</v>
      </c>
      <c r="G21" s="30">
        <v>8168.11</v>
      </c>
      <c r="H21" s="30">
        <v>16486.84</v>
      </c>
      <c r="I21" s="30">
        <v>25211.98</v>
      </c>
      <c r="J21" s="30">
        <v>7235.41</v>
      </c>
      <c r="K21" s="30">
        <f t="shared" si="3"/>
        <v>131262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3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3"/>
        <v>0</v>
      </c>
      <c r="L25"/>
      <c r="M25"/>
      <c r="N25"/>
    </row>
    <row r="26" spans="1:14" ht="16.5" customHeight="1">
      <c r="A26" s="18" t="s">
        <v>74</v>
      </c>
      <c r="B26" s="30">
        <v>1083.73</v>
      </c>
      <c r="C26" s="30">
        <v>1000.19</v>
      </c>
      <c r="D26" s="30">
        <v>1209.05</v>
      </c>
      <c r="E26" s="30">
        <v>640.49</v>
      </c>
      <c r="F26" s="30">
        <v>981.63</v>
      </c>
      <c r="G26" s="30">
        <v>1014.12</v>
      </c>
      <c r="H26" s="30">
        <v>860.95</v>
      </c>
      <c r="I26" s="30">
        <v>1269.38</v>
      </c>
      <c r="J26" s="30">
        <v>373.62</v>
      </c>
      <c r="K26" s="30">
        <f t="shared" si="3"/>
        <v>8433.16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-32967.45</v>
      </c>
      <c r="C29" s="30">
        <f t="shared" si="6"/>
        <v>-30742.9</v>
      </c>
      <c r="D29" s="30">
        <f t="shared" si="6"/>
        <v>-56989.770000000004</v>
      </c>
      <c r="E29" s="30">
        <f t="shared" si="6"/>
        <v>-19586.35</v>
      </c>
      <c r="F29" s="30">
        <f t="shared" si="6"/>
        <v>-30842.059999999998</v>
      </c>
      <c r="G29" s="30">
        <f t="shared" si="6"/>
        <v>-22948.719999999998</v>
      </c>
      <c r="H29" s="30">
        <f t="shared" si="6"/>
        <v>-20552.65</v>
      </c>
      <c r="I29" s="30">
        <f t="shared" si="6"/>
        <v>-38518.58</v>
      </c>
      <c r="J29" s="30">
        <f t="shared" si="6"/>
        <v>-12240.57</v>
      </c>
      <c r="K29" s="30">
        <f aca="true" t="shared" si="7" ref="K29:K37">SUM(B29:J29)</f>
        <v>-265389.05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-26941.2</v>
      </c>
      <c r="C30" s="30">
        <f t="shared" si="8"/>
        <v>-25181.2</v>
      </c>
      <c r="D30" s="30">
        <f t="shared" si="8"/>
        <v>-30329.2</v>
      </c>
      <c r="E30" s="30">
        <f t="shared" si="8"/>
        <v>-16024.8</v>
      </c>
      <c r="F30" s="30">
        <f t="shared" si="8"/>
        <v>-25383.6</v>
      </c>
      <c r="G30" s="30">
        <f t="shared" si="8"/>
        <v>-17309.6</v>
      </c>
      <c r="H30" s="30">
        <f t="shared" si="8"/>
        <v>-15765.2</v>
      </c>
      <c r="I30" s="30">
        <f t="shared" si="8"/>
        <v>-31460</v>
      </c>
      <c r="J30" s="30">
        <f t="shared" si="8"/>
        <v>-4391.2</v>
      </c>
      <c r="K30" s="30">
        <f t="shared" si="7"/>
        <v>-192786.00000000003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-26941.2</v>
      </c>
      <c r="C31" s="30">
        <f aca="true" t="shared" si="9" ref="C31:J31">-ROUND((C9)*$E$3,2)</f>
        <v>-25181.2</v>
      </c>
      <c r="D31" s="30">
        <f t="shared" si="9"/>
        <v>-30329.2</v>
      </c>
      <c r="E31" s="30">
        <f t="shared" si="9"/>
        <v>-16024.8</v>
      </c>
      <c r="F31" s="30">
        <f t="shared" si="9"/>
        <v>-25383.6</v>
      </c>
      <c r="G31" s="30">
        <f t="shared" si="9"/>
        <v>-17309.6</v>
      </c>
      <c r="H31" s="30">
        <f t="shared" si="9"/>
        <v>-15765.2</v>
      </c>
      <c r="I31" s="30">
        <f t="shared" si="9"/>
        <v>-31460</v>
      </c>
      <c r="J31" s="30">
        <f t="shared" si="9"/>
        <v>-4391.2</v>
      </c>
      <c r="K31" s="30">
        <f t="shared" si="7"/>
        <v>-192786.00000000003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21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-6026.25</v>
      </c>
      <c r="C35" s="27">
        <f t="shared" si="10"/>
        <v>-5561.7</v>
      </c>
      <c r="D35" s="27">
        <f t="shared" si="10"/>
        <v>-26660.57</v>
      </c>
      <c r="E35" s="27">
        <f t="shared" si="10"/>
        <v>-3561.55</v>
      </c>
      <c r="F35" s="27">
        <f t="shared" si="10"/>
        <v>-5458.46</v>
      </c>
      <c r="G35" s="27">
        <f t="shared" si="10"/>
        <v>-5639.12</v>
      </c>
      <c r="H35" s="27">
        <f t="shared" si="10"/>
        <v>-4787.45</v>
      </c>
      <c r="I35" s="27">
        <f t="shared" si="10"/>
        <v>-7058.58</v>
      </c>
      <c r="J35" s="27">
        <f t="shared" si="10"/>
        <v>-7849.370000000001</v>
      </c>
      <c r="K35" s="30">
        <f t="shared" si="7"/>
        <v>-72603.05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-6026.25</v>
      </c>
      <c r="C45" s="17">
        <v>-5561.7</v>
      </c>
      <c r="D45" s="17">
        <v>-6723.07</v>
      </c>
      <c r="E45" s="17">
        <v>-3561.55</v>
      </c>
      <c r="F45" s="17">
        <v>-5458.46</v>
      </c>
      <c r="G45" s="17">
        <v>-5639.12</v>
      </c>
      <c r="H45" s="17">
        <v>-4787.45</v>
      </c>
      <c r="I45" s="17">
        <v>-7058.58</v>
      </c>
      <c r="J45" s="17">
        <v>-2077.57</v>
      </c>
      <c r="K45" s="17">
        <f>SUM(B45:J45)</f>
        <v>-46893.75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420935.81</v>
      </c>
      <c r="C49" s="27">
        <f aca="true" t="shared" si="11" ref="C49:J49">IF(C18+C29+C50&lt;0,0,C18+C29+C50)</f>
        <v>387450.94</v>
      </c>
      <c r="D49" s="27">
        <f t="shared" si="11"/>
        <v>449332.73999999993</v>
      </c>
      <c r="E49" s="27">
        <f t="shared" si="11"/>
        <v>248238.81999999998</v>
      </c>
      <c r="F49" s="27">
        <f t="shared" si="11"/>
        <v>380382.05</v>
      </c>
      <c r="G49" s="27">
        <f t="shared" si="11"/>
        <v>401697.7</v>
      </c>
      <c r="H49" s="27">
        <f t="shared" si="11"/>
        <v>339813.42</v>
      </c>
      <c r="I49" s="27">
        <f t="shared" si="11"/>
        <v>493229.09</v>
      </c>
      <c r="J49" s="27">
        <f t="shared" si="11"/>
        <v>144497.36999999997</v>
      </c>
      <c r="K49" s="20">
        <f>SUM(B49:J49)</f>
        <v>3265577.94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420935.81</v>
      </c>
      <c r="C55" s="10">
        <f t="shared" si="13"/>
        <v>387450.94</v>
      </c>
      <c r="D55" s="10">
        <f t="shared" si="13"/>
        <v>449332.74</v>
      </c>
      <c r="E55" s="10">
        <f t="shared" si="13"/>
        <v>248238.81</v>
      </c>
      <c r="F55" s="10">
        <f t="shared" si="13"/>
        <v>380382.04</v>
      </c>
      <c r="G55" s="10">
        <f t="shared" si="13"/>
        <v>401697.69</v>
      </c>
      <c r="H55" s="10">
        <f t="shared" si="13"/>
        <v>339813.43</v>
      </c>
      <c r="I55" s="10">
        <f>SUM(I56:I68)</f>
        <v>493229.08</v>
      </c>
      <c r="J55" s="10">
        <f t="shared" si="13"/>
        <v>144497.38</v>
      </c>
      <c r="K55" s="5">
        <f>SUM(K56:K68)</f>
        <v>3265577.9200000004</v>
      </c>
      <c r="L55" s="9"/>
    </row>
    <row r="56" spans="1:11" ht="16.5" customHeight="1">
      <c r="A56" s="7" t="s">
        <v>59</v>
      </c>
      <c r="B56" s="8">
        <v>367729.52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367729.52</v>
      </c>
    </row>
    <row r="57" spans="1:11" ht="16.5" customHeight="1">
      <c r="A57" s="7" t="s">
        <v>60</v>
      </c>
      <c r="B57" s="8">
        <v>53206.29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53206.29</v>
      </c>
    </row>
    <row r="58" spans="1:11" ht="16.5" customHeight="1">
      <c r="A58" s="7" t="s">
        <v>4</v>
      </c>
      <c r="B58" s="6">
        <v>0</v>
      </c>
      <c r="C58" s="8">
        <v>387450.94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387450.94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449332.74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449332.74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248238.81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248238.81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380382.04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380382.04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401697.69</v>
      </c>
      <c r="H62" s="6">
        <v>0</v>
      </c>
      <c r="I62" s="6">
        <v>0</v>
      </c>
      <c r="J62" s="6">
        <v>0</v>
      </c>
      <c r="K62" s="5">
        <f t="shared" si="14"/>
        <v>401697.69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339813.43</v>
      </c>
      <c r="I63" s="6">
        <v>0</v>
      </c>
      <c r="J63" s="6">
        <v>0</v>
      </c>
      <c r="K63" s="5">
        <f t="shared" si="14"/>
        <v>339813.43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151322.68</v>
      </c>
      <c r="J65" s="6">
        <v>0</v>
      </c>
      <c r="K65" s="5">
        <f t="shared" si="14"/>
        <v>151322.68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341906.4</v>
      </c>
      <c r="J66" s="6">
        <v>0</v>
      </c>
      <c r="K66" s="5">
        <f t="shared" si="14"/>
        <v>341906.4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144497.38</v>
      </c>
      <c r="K67" s="5">
        <f t="shared" si="14"/>
        <v>144497.38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2022-01-10T12:32:59Z</dcterms:modified>
  <cp:category/>
  <cp:version/>
  <cp:contentType/>
  <cp:contentStatus/>
</cp:coreProperties>
</file>