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<sst xmlns="http://schemas.openxmlformats.org/spreadsheetml/2006/main" count="83" uniqueCount="82">
  <si>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</si>
  <si>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</si>
  <si>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</si>
  <si>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</si>
  <si>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</si>
  <si>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</si>
  <si>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</si>
  <si>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</si>
  <si>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</si>
  <si>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</si>
  <si>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</si>
  <si>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</si>
  <si>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</si>
  <si>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</si>
  <si>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</si>
  <si>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</si>
  <si>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</si>
  <si>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</si>
  <si>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</si>
  <si>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</si>
  <si>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</si>
  <si>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</si>
  <si>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</si>
  <si>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</si>
  <si>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</si>
  <si>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</si>
  <si>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</si>
  <si>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</si>
  <si>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</si>
  <si>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</si>
  <si>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</si>
  <si>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</si>
  <si>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</si>
  <si>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</si>
  <si>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</si>
  <si>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</si>
  <si>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</si>
  <si>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</si>
  <si>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</si>
  <si>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</si>
  <si>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</si>
  <si>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</si>
  <si>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</si>
  <si>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</si>
  <si>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</si>
  <si>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</si>
  <si>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</si>
  <si>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</si>
  <si>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</si>
  <si>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</si>
  <si>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</si>
  <si>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</si>
  <si>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</si>
  <si>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</si>
  <si>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</si>
  <si>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</si>
  <si>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</si>
  <si>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</si>
  <si>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</si>
  <si>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</si>
  <si>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</si>
  <si>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</si>
  <si>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</si>
  <si>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</si>
  <si>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</si>
  <si>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</si>
  <si>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</si>
  <si>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</si>
  <si>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</si>
  <si>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</si>
  <si>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</si>
  <si>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</si>
  <si>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</si>
  <si>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</si>
  <si>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31/01/22 - VENCIMENTO 07/02/22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</si>
  <si>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</si>
  <si>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</si>
  <si>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</si>
  <si>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</si>
  <si>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5.2.12. Remuneração Manutenção de Validadores</t>
  </si>
  <si>
    <t>5.2.13. Remuneração Comunicação AVL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</si>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</sst>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69718</v>
      </c>
      <c r="C7" s="10">
        <f>C8+C11</f>
        <v>82293</v>
      </c>
      <c r="D7" s="10">
        <f aca="true" t="shared" si="0" ref="D7:K7">D8+D11</f>
        <v>245189</v>
      </c>
      <c r="E7" s="10">
        <f t="shared" si="0"/>
        <v>200176</v>
      </c>
      <c r="F7" s="10">
        <f t="shared" si="0"/>
        <v>217093</v>
      </c>
      <c r="G7" s="10">
        <f t="shared" si="0"/>
        <v>115596</v>
      </c>
      <c r="H7" s="10">
        <f t="shared" si="0"/>
        <v>59375</v>
      </c>
      <c r="I7" s="10">
        <f t="shared" si="0"/>
        <v>99178</v>
      </c>
      <c r="J7" s="10">
        <f t="shared" si="0"/>
        <v>90575</v>
      </c>
      <c r="K7" s="10">
        <f t="shared" si="0"/>
        <v>172932</v>
      </c>
      <c r="L7" s="10">
        <f>SUM(B7:K7)</f>
        <v>1352125</v>
      </c>
      <c r="M7" s="11"/>
    </row>
    <row r="8" spans="1:13" ht="17.25" customHeight="1">
      <c r="A8" s="12" t="s">
        <v>18</v>
      </c>
      <c r="B8" s="13">
        <f>B9+B10</f>
        <v>6169</v>
      </c>
      <c r="C8" s="13">
        <f aca="true" t="shared" si="1" ref="C8:K8">C9+C10</f>
        <v>6741</v>
      </c>
      <c r="D8" s="13">
        <f t="shared" si="1"/>
        <v>20891</v>
      </c>
      <c r="E8" s="13">
        <f t="shared" si="1"/>
        <v>15045</v>
      </c>
      <c r="F8" s="13">
        <f t="shared" si="1"/>
        <v>15217</v>
      </c>
      <c r="G8" s="13">
        <f t="shared" si="1"/>
        <v>10373</v>
      </c>
      <c r="H8" s="13">
        <f t="shared" si="1"/>
        <v>4573</v>
      </c>
      <c r="I8" s="13">
        <f t="shared" si="1"/>
        <v>5937</v>
      </c>
      <c r="J8" s="13">
        <f t="shared" si="1"/>
        <v>6391</v>
      </c>
      <c r="K8" s="13">
        <f t="shared" si="1"/>
        <v>12555</v>
      </c>
      <c r="L8" s="13">
        <f>SUM(B8:K8)</f>
        <v>103892</v>
      </c>
      <c r="M8"/>
    </row>
    <row r="9" spans="1:13" ht="17.25" customHeight="1">
      <c r="A9" s="14" t="s">
        <v>19</v>
      </c>
      <c r="B9" s="15">
        <v>6169</v>
      </c>
      <c r="C9" s="15">
        <v>6741</v>
      </c>
      <c r="D9" s="15">
        <v>20891</v>
      </c>
      <c r="E9" s="15">
        <v>15045</v>
      </c>
      <c r="F9" s="15">
        <v>15217</v>
      </c>
      <c r="G9" s="15">
        <v>10373</v>
      </c>
      <c r="H9" s="15">
        <v>4567</v>
      </c>
      <c r="I9" s="15">
        <v>5937</v>
      </c>
      <c r="J9" s="15">
        <v>6391</v>
      </c>
      <c r="K9" s="15">
        <v>12555</v>
      </c>
      <c r="L9" s="13">
        <f>SUM(B9:K9)</f>
        <v>103886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63549</v>
      </c>
      <c r="C11" s="15">
        <v>75552</v>
      </c>
      <c r="D11" s="15">
        <v>224298</v>
      </c>
      <c r="E11" s="15">
        <v>185131</v>
      </c>
      <c r="F11" s="15">
        <v>201876</v>
      </c>
      <c r="G11" s="15">
        <v>105223</v>
      </c>
      <c r="H11" s="15">
        <v>54802</v>
      </c>
      <c r="I11" s="15">
        <v>93241</v>
      </c>
      <c r="J11" s="15">
        <v>84184</v>
      </c>
      <c r="K11" s="15">
        <v>160377</v>
      </c>
      <c r="L11" s="13">
        <f>SUM(B11:K11)</f>
        <v>1248233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1.060779839023021</v>
      </c>
      <c r="C16" s="22">
        <v>1.296885340004724</v>
      </c>
      <c r="D16" s="22">
        <v>1.169447152756148</v>
      </c>
      <c r="E16" s="22">
        <v>1.161180402442371</v>
      </c>
      <c r="F16" s="22">
        <v>1.312355080362372</v>
      </c>
      <c r="G16" s="22">
        <v>1.250382212982013</v>
      </c>
      <c r="H16" s="22">
        <v>1.25957808950656</v>
      </c>
      <c r="I16" s="22">
        <v>1.207224018098269</v>
      </c>
      <c r="J16" s="22">
        <v>1.42046956074048</v>
      </c>
      <c r="K16" s="22">
        <v>1.129936310404677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479286.13</v>
      </c>
      <c r="C18" s="25">
        <f aca="true" t="shared" si="2" ref="C18:L18">C19+C20+C21+C22+C23+C24+C25+C26</f>
        <v>382796.64999999997</v>
      </c>
      <c r="D18" s="25">
        <f t="shared" si="2"/>
        <v>1233275.3</v>
      </c>
      <c r="E18" s="25">
        <f t="shared" si="2"/>
        <v>1006866.2100000001</v>
      </c>
      <c r="F18" s="25">
        <f t="shared" si="2"/>
        <v>1102566.9</v>
      </c>
      <c r="G18" s="25">
        <f t="shared" si="2"/>
        <v>615363.3999999999</v>
      </c>
      <c r="H18" s="25">
        <f t="shared" si="2"/>
        <v>353109.02999999997</v>
      </c>
      <c r="I18" s="25">
        <f t="shared" si="2"/>
        <v>458222.93</v>
      </c>
      <c r="J18" s="25">
        <f t="shared" si="2"/>
        <v>534751.73</v>
      </c>
      <c r="K18" s="25">
        <f t="shared" si="2"/>
        <v>662475.38</v>
      </c>
      <c r="L18" s="25">
        <f t="shared" si="2"/>
        <v>6828713.659999999</v>
      </c>
      <c r="M18"/>
    </row>
    <row r="19" spans="1:13" ht="17.25" customHeight="1">
      <c r="A19" s="26" t="s">
        <v>77</v>
      </c>
      <c r="B19" s="60">
        <f>ROUND((B13+B14)*B7,2)</f>
        <v>448147.3</v>
      </c>
      <c r="C19" s="60">
        <f aca="true" t="shared" si="3" ref="C19:K19">ROUND((C13+C14)*C7,2)</f>
        <v>287885.6</v>
      </c>
      <c r="D19" s="60">
        <f t="shared" si="3"/>
        <v>1020868.92</v>
      </c>
      <c r="E19" s="60">
        <f t="shared" si="3"/>
        <v>844242.28</v>
      </c>
      <c r="F19" s="60">
        <f t="shared" si="3"/>
        <v>808975.36</v>
      </c>
      <c r="G19" s="60">
        <f t="shared" si="3"/>
        <v>473643.05</v>
      </c>
      <c r="H19" s="60">
        <f t="shared" si="3"/>
        <v>267983.13</v>
      </c>
      <c r="I19" s="60">
        <f t="shared" si="3"/>
        <v>371133.99</v>
      </c>
      <c r="J19" s="60">
        <f t="shared" si="3"/>
        <v>365035.37</v>
      </c>
      <c r="K19" s="60">
        <f t="shared" si="3"/>
        <v>569136.51</v>
      </c>
      <c r="L19" s="32">
        <f>SUM(B19:K19)</f>
        <v>5457051.509999999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27238.32</v>
      </c>
      <c r="C20" s="32">
        <f t="shared" si="4"/>
        <v>85469.01</v>
      </c>
      <c r="D20" s="32">
        <f t="shared" si="4"/>
        <v>172983.33</v>
      </c>
      <c r="E20" s="32">
        <f t="shared" si="4"/>
        <v>136075.31</v>
      </c>
      <c r="F20" s="32">
        <f t="shared" si="4"/>
        <v>252687.56</v>
      </c>
      <c r="G20" s="32">
        <f t="shared" si="4"/>
        <v>118591.8</v>
      </c>
      <c r="H20" s="32">
        <f t="shared" si="4"/>
        <v>69562.55</v>
      </c>
      <c r="I20" s="32">
        <f t="shared" si="4"/>
        <v>76907.88</v>
      </c>
      <c r="J20" s="32">
        <f t="shared" si="4"/>
        <v>153486.26</v>
      </c>
      <c r="K20" s="32">
        <f t="shared" si="4"/>
        <v>73951.5</v>
      </c>
      <c r="L20" s="32">
        <f aca="true" t="shared" si="5" ref="L19:L26">SUM(B20:K20)</f>
        <v>1166953.52</v>
      </c>
      <c r="M20"/>
    </row>
    <row r="21" spans="1:13" ht="17.25" customHeight="1">
      <c r="A21" s="26" t="s">
        <v>25</v>
      </c>
      <c r="B21" s="32">
        <v>1974.88</v>
      </c>
      <c r="C21" s="32">
        <v>7606.91</v>
      </c>
      <c r="D21" s="32">
        <v>35314.2</v>
      </c>
      <c r="E21" s="32">
        <v>22653.26</v>
      </c>
      <c r="F21" s="32">
        <v>38393.55</v>
      </c>
      <c r="G21" s="32">
        <v>22550.71</v>
      </c>
      <c r="H21" s="32">
        <v>13756.07</v>
      </c>
      <c r="I21" s="32">
        <v>8276.31</v>
      </c>
      <c r="J21" s="32">
        <v>12777.98</v>
      </c>
      <c r="K21" s="32">
        <v>15814.58</v>
      </c>
      <c r="L21" s="32">
        <f t="shared" si="5"/>
        <v>179118.45</v>
      </c>
      <c r="M21"/>
    </row>
    <row r="22" spans="1:13" ht="17.25" customHeight="1">
      <c r="A22" s="26" t="s">
        <v>26</v>
      </c>
      <c r="B22" s="32">
        <v>1475.43</v>
      </c>
      <c r="C22" s="28">
        <v>1475.43</v>
      </c>
      <c r="D22" s="28">
        <v>2950.86</v>
      </c>
      <c r="E22" s="28">
        <v>2950.86</v>
      </c>
      <c r="F22" s="32">
        <v>1475.43</v>
      </c>
      <c r="G22" s="28">
        <v>0</v>
      </c>
      <c r="H22" s="32">
        <v>1475.43</v>
      </c>
      <c r="I22" s="28">
        <v>1475.43</v>
      </c>
      <c r="J22" s="28">
        <v>2950.86</v>
      </c>
      <c r="K22" s="28">
        <v>2950.86</v>
      </c>
      <c r="L22" s="32">
        <f t="shared" si="5"/>
        <v>19180.59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450.2</v>
      </c>
      <c r="C26" s="32">
        <v>359.7</v>
      </c>
      <c r="D26" s="32">
        <v>1157.99</v>
      </c>
      <c r="E26" s="32">
        <v>944.5</v>
      </c>
      <c r="F26" s="32">
        <v>1035</v>
      </c>
      <c r="G26" s="32">
        <v>577.84</v>
      </c>
      <c r="H26" s="32">
        <v>331.85</v>
      </c>
      <c r="I26" s="32">
        <v>429.32</v>
      </c>
      <c r="J26" s="32">
        <v>501.26</v>
      </c>
      <c r="K26" s="32">
        <v>621.93</v>
      </c>
      <c r="L26" s="32">
        <f t="shared" si="5"/>
        <v>6409.59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+B30+B35+B50</f>
        <v>-41225.52</v>
      </c>
      <c r="C29" s="32">
        <f t="shared" si="6"/>
        <v>-22312.08</v>
      </c>
      <c r="D29" s="32">
        <f t="shared" si="6"/>
        <v>-64969.42999999999</v>
      </c>
      <c r="E29" s="32">
        <f t="shared" si="6"/>
        <v>-51282.67</v>
      </c>
      <c r="F29" s="32">
        <f t="shared" si="6"/>
        <v>-46215.36</v>
      </c>
      <c r="G29" s="32">
        <f t="shared" si="6"/>
        <v>-35228.99</v>
      </c>
      <c r="H29" s="32">
        <f t="shared" si="6"/>
        <v>-21781.949999999997</v>
      </c>
      <c r="I29" s="32">
        <f t="shared" si="6"/>
        <v>-28021.719999999998</v>
      </c>
      <c r="J29" s="32">
        <f t="shared" si="6"/>
        <v>-17741.07</v>
      </c>
      <c r="K29" s="32">
        <f t="shared" si="6"/>
        <v>-40974.78</v>
      </c>
      <c r="L29" s="32">
        <f aca="true" t="shared" si="7" ref="L29:L36">SUM(B29:K29)</f>
        <v>-369753.56999999995</v>
      </c>
      <c r="M29"/>
    </row>
    <row r="30" spans="1:13" ht="18.75" customHeight="1">
      <c r="A30" s="26" t="s">
        <v>29</v>
      </c>
      <c r="B30" s="32">
        <f>B31+B32+B33+B34</f>
        <v>-27143.6</v>
      </c>
      <c r="C30" s="32">
        <f aca="true" t="shared" si="8" ref="C30:K30">C31+C32+C33+C34</f>
        <v>-29660.4</v>
      </c>
      <c r="D30" s="32">
        <f t="shared" si="8"/>
        <v>-91920.4</v>
      </c>
      <c r="E30" s="32">
        <f t="shared" si="8"/>
        <v>-66198</v>
      </c>
      <c r="F30" s="32">
        <f t="shared" si="8"/>
        <v>-66954.8</v>
      </c>
      <c r="G30" s="32">
        <f t="shared" si="8"/>
        <v>-45641.2</v>
      </c>
      <c r="H30" s="32">
        <f t="shared" si="8"/>
        <v>-20094.8</v>
      </c>
      <c r="I30" s="32">
        <f t="shared" si="8"/>
        <v>-36922.27</v>
      </c>
      <c r="J30" s="32">
        <f t="shared" si="8"/>
        <v>-28120.4</v>
      </c>
      <c r="K30" s="32">
        <f t="shared" si="8"/>
        <v>-55242</v>
      </c>
      <c r="L30" s="32">
        <f t="shared" si="7"/>
        <v>-467897.87000000005</v>
      </c>
      <c r="M30"/>
    </row>
    <row r="31" spans="1:13" s="35" customFormat="1" ht="18.75" customHeight="1">
      <c r="A31" s="33" t="s">
        <v>57</v>
      </c>
      <c r="B31" s="32">
        <f>-ROUND((B9)*$E$3,2)</f>
        <v>-27143.6</v>
      </c>
      <c r="C31" s="32">
        <f aca="true" t="shared" si="9" ref="C31:K31">-ROUND((C9)*$E$3,2)</f>
        <v>-29660.4</v>
      </c>
      <c r="D31" s="32">
        <f t="shared" si="9"/>
        <v>-91920.4</v>
      </c>
      <c r="E31" s="32">
        <f t="shared" si="9"/>
        <v>-66198</v>
      </c>
      <c r="F31" s="32">
        <f t="shared" si="9"/>
        <v>-66954.8</v>
      </c>
      <c r="G31" s="32">
        <f t="shared" si="9"/>
        <v>-45641.2</v>
      </c>
      <c r="H31" s="32">
        <f t="shared" si="9"/>
        <v>-20094.8</v>
      </c>
      <c r="I31" s="32">
        <f t="shared" si="9"/>
        <v>-26122.8</v>
      </c>
      <c r="J31" s="32">
        <f t="shared" si="9"/>
        <v>-28120.4</v>
      </c>
      <c r="K31" s="32">
        <f t="shared" si="9"/>
        <v>-55242</v>
      </c>
      <c r="L31" s="32">
        <f t="shared" si="7"/>
        <v>-457098.4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-11.26</v>
      </c>
      <c r="J33" s="17">
        <v>0</v>
      </c>
      <c r="K33" s="17">
        <v>0</v>
      </c>
      <c r="L33" s="32">
        <f t="shared" si="7"/>
        <v>-11.26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-10788.21</v>
      </c>
      <c r="J34" s="17">
        <v>0</v>
      </c>
      <c r="K34" s="17">
        <v>0</v>
      </c>
      <c r="L34" s="32">
        <f t="shared" si="7"/>
        <v>-10788.21</v>
      </c>
      <c r="M34"/>
    </row>
    <row r="35" spans="1:13" s="35" customFormat="1" ht="18.75" customHeight="1">
      <c r="A35" s="26" t="s">
        <v>33</v>
      </c>
      <c r="B35" s="37">
        <f>SUM(B36:B49)</f>
        <v>-14081.919999999998</v>
      </c>
      <c r="C35" s="37">
        <f aca="true" t="shared" si="10" ref="C35:K35">SUM(C36:C49)</f>
        <v>7348.320000000001</v>
      </c>
      <c r="D35" s="37">
        <f t="shared" si="10"/>
        <v>26950.97</v>
      </c>
      <c r="E35" s="37">
        <f t="shared" si="10"/>
        <v>14915.33</v>
      </c>
      <c r="F35" s="37">
        <f t="shared" si="10"/>
        <v>20739.44</v>
      </c>
      <c r="G35" s="37">
        <f t="shared" si="10"/>
        <v>10412.21</v>
      </c>
      <c r="H35" s="37">
        <f t="shared" si="10"/>
        <v>-1687.1499999999996</v>
      </c>
      <c r="I35" s="37">
        <f t="shared" si="10"/>
        <v>8900.55</v>
      </c>
      <c r="J35" s="37">
        <f t="shared" si="10"/>
        <v>10379.33</v>
      </c>
      <c r="K35" s="37">
        <f t="shared" si="10"/>
        <v>14267.22</v>
      </c>
      <c r="L35" s="32">
        <f t="shared" si="7"/>
        <v>98144.3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-21553.07</v>
      </c>
      <c r="C37" s="17">
        <v>0</v>
      </c>
      <c r="D37" s="17">
        <v>0</v>
      </c>
      <c r="E37" s="32">
        <v>-4915.92</v>
      </c>
      <c r="F37" s="27">
        <v>0</v>
      </c>
      <c r="G37" s="27">
        <v>0</v>
      </c>
      <c r="H37" s="32">
        <v>-8448.69</v>
      </c>
      <c r="I37" s="17">
        <v>0</v>
      </c>
      <c r="J37" s="27">
        <v>0</v>
      </c>
      <c r="K37" s="17">
        <v>0</v>
      </c>
      <c r="L37" s="32">
        <f>SUM(B37:K37)</f>
        <v>-34917.68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50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32">
        <v>-2503.41</v>
      </c>
      <c r="C46" s="32">
        <v>-2000.15</v>
      </c>
      <c r="D46" s="32">
        <v>-6439.18</v>
      </c>
      <c r="E46" s="32">
        <v>-5252</v>
      </c>
      <c r="F46" s="32">
        <v>-5755.26</v>
      </c>
      <c r="G46" s="32">
        <v>-3213.14</v>
      </c>
      <c r="H46" s="32">
        <v>-1845.3</v>
      </c>
      <c r="I46" s="32">
        <v>-2387.27</v>
      </c>
      <c r="J46" s="32">
        <v>-2787.3</v>
      </c>
      <c r="K46" s="32">
        <v>-3458.32</v>
      </c>
      <c r="L46" s="29">
        <f t="shared" si="11"/>
        <v>-35641.33</v>
      </c>
    </row>
    <row r="47" spans="1:12" ht="18.75" customHeight="1">
      <c r="A47" s="36" t="s">
        <v>79</v>
      </c>
      <c r="B47" s="32">
        <v>6804.42</v>
      </c>
      <c r="C47" s="32">
        <v>6376.76</v>
      </c>
      <c r="D47" s="32">
        <v>22777.9</v>
      </c>
      <c r="E47" s="32">
        <v>17111.02</v>
      </c>
      <c r="F47" s="32">
        <v>18073.73</v>
      </c>
      <c r="G47" s="32">
        <v>9295.16</v>
      </c>
      <c r="H47" s="32">
        <v>5870.97</v>
      </c>
      <c r="I47" s="32">
        <v>7700.59</v>
      </c>
      <c r="J47" s="32">
        <v>8981.66</v>
      </c>
      <c r="K47" s="32">
        <v>12091.64</v>
      </c>
      <c r="L47" s="29">
        <f t="shared" si="11"/>
        <v>115083.85</v>
      </c>
    </row>
    <row r="48" spans="1:12" ht="18.75" customHeight="1">
      <c r="A48" s="36" t="s">
        <v>80</v>
      </c>
      <c r="B48" s="32">
        <v>3170.14</v>
      </c>
      <c r="C48" s="32">
        <v>2971.71</v>
      </c>
      <c r="D48" s="32">
        <v>10612.25</v>
      </c>
      <c r="E48" s="32">
        <v>7972.23</v>
      </c>
      <c r="F48" s="32">
        <v>8420.97</v>
      </c>
      <c r="G48" s="32">
        <v>4330.19</v>
      </c>
      <c r="H48" s="32">
        <v>2735.87</v>
      </c>
      <c r="I48" s="32">
        <v>3587.23</v>
      </c>
      <c r="J48" s="32">
        <v>4184.97</v>
      </c>
      <c r="K48" s="32">
        <v>5633.9</v>
      </c>
      <c r="L48" s="29">
        <f t="shared" si="11"/>
        <v>53619.46000000001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IF(B18+B29+B42+B53&lt;0,0,B18+B29+B53)</f>
        <v>438060.61</v>
      </c>
      <c r="C52" s="40">
        <f aca="true" t="shared" si="12" ref="C52:K52">IF(C18+C29+C42+C53&lt;0,0,C18+C29+C53)</f>
        <v>360484.56999999995</v>
      </c>
      <c r="D52" s="40">
        <f t="shared" si="12"/>
        <v>1168305.87</v>
      </c>
      <c r="E52" s="40">
        <f t="shared" si="12"/>
        <v>955583.54</v>
      </c>
      <c r="F52" s="40">
        <f t="shared" si="12"/>
        <v>1056351.5399999998</v>
      </c>
      <c r="G52" s="40">
        <f t="shared" si="12"/>
        <v>580134.4099999999</v>
      </c>
      <c r="H52" s="40">
        <f t="shared" si="12"/>
        <v>331327.07999999996</v>
      </c>
      <c r="I52" s="40">
        <f t="shared" si="12"/>
        <v>430201.21</v>
      </c>
      <c r="J52" s="40">
        <f t="shared" si="12"/>
        <v>517010.66</v>
      </c>
      <c r="K52" s="40">
        <f t="shared" si="12"/>
        <v>621500.6</v>
      </c>
      <c r="L52" s="41">
        <f>SUM(B52:K52)</f>
        <v>6458960.09</v>
      </c>
      <c r="M52" s="53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IF(B18+B29+B42+B53&gt;0,0,B18+B29+B53)</f>
        <v>0</v>
      </c>
      <c r="C54" s="32">
        <f aca="true" t="shared" si="13" ref="C54:K54">IF(C18+C29+C42+C53&gt;0,0,C18+C29+C53)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438060.61</v>
      </c>
      <c r="C58" s="40">
        <f aca="true" t="shared" si="14" ref="C58:J58">SUM(C59:C70)</f>
        <v>360484.57999999996</v>
      </c>
      <c r="D58" s="40">
        <f t="shared" si="14"/>
        <v>1168305.87</v>
      </c>
      <c r="E58" s="40">
        <f t="shared" si="14"/>
        <v>955583.54</v>
      </c>
      <c r="F58" s="40">
        <f t="shared" si="14"/>
        <v>1056351.54</v>
      </c>
      <c r="G58" s="40">
        <f t="shared" si="14"/>
        <v>580134.41</v>
      </c>
      <c r="H58" s="40">
        <f t="shared" si="14"/>
        <v>331327.07</v>
      </c>
      <c r="I58" s="40">
        <f>SUM(I59:I73)</f>
        <v>430201.21</v>
      </c>
      <c r="J58" s="40">
        <f t="shared" si="14"/>
        <v>517010.66</v>
      </c>
      <c r="K58" s="40">
        <f>SUM(K59:K72)</f>
        <v>621500.5900000001</v>
      </c>
      <c r="L58" s="45">
        <f>SUM(B58:K58)</f>
        <v>6458960.08</v>
      </c>
      <c r="M58" s="39"/>
    </row>
    <row r="59" spans="1:13" ht="18.75" customHeight="1">
      <c r="A59" s="46" t="s">
        <v>50</v>
      </c>
      <c r="B59" s="47">
        <v>438060.61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438060.61</v>
      </c>
      <c r="M59" s="39"/>
    </row>
    <row r="60" spans="1:12" ht="18.75" customHeight="1">
      <c r="A60" s="46" t="s">
        <v>60</v>
      </c>
      <c r="B60" s="17">
        <v>0</v>
      </c>
      <c r="C60" s="47">
        <v>315171.67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315171.67</v>
      </c>
    </row>
    <row r="61" spans="1:12" ht="18.75" customHeight="1">
      <c r="A61" s="46" t="s">
        <v>61</v>
      </c>
      <c r="B61" s="17">
        <v>0</v>
      </c>
      <c r="C61" s="47">
        <v>45312.91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45312.91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1168305.87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1168305.87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955583.54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955583.54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1056351.54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1056351.54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580134.41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580134.41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331327.07</v>
      </c>
      <c r="I66" s="17">
        <v>0</v>
      </c>
      <c r="J66" s="17">
        <v>0</v>
      </c>
      <c r="K66" s="17">
        <v>0</v>
      </c>
      <c r="L66" s="45">
        <f t="shared" si="15"/>
        <v>331327.07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517010.66</v>
      </c>
      <c r="K68" s="17">
        <v>0</v>
      </c>
      <c r="L68" s="45">
        <f t="shared" si="15"/>
        <v>517010.66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356679.19</v>
      </c>
      <c r="L69" s="45">
        <f t="shared" si="15"/>
        <v>356679.19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264821.4</v>
      </c>
      <c r="L70" s="45">
        <f t="shared" si="15"/>
        <v>264821.4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430201.21</v>
      </c>
      <c r="J73" s="51">
        <v>0</v>
      </c>
      <c r="K73" s="51">
        <v>0</v>
      </c>
      <c r="L73" s="50">
        <f>SUM(B73:K73)</f>
        <v>430201.21</v>
      </c>
    </row>
    <row r="74" spans="1:12" ht="18" customHeight="1">
      <c r="A74" s="61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2"/>
      <c r="I75"/>
      <c r="K75"/>
    </row>
    <row r="76" spans="1:11" ht="14.25">
      <c r="A76" s="52"/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2022-02-08T16:34:56Z</dcterms:modified>
  <cp:category/>
  <cp:version/>
  <cp:contentType/>
  <cp:contentStatus/>
</cp:coreProperties>
</file>