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'detalhamento'!$A$1:$L$70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<sst xmlns="http://schemas.openxmlformats.org/spreadsheetml/2006/main" count="81" uniqueCount="80">
  <si>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</si>
  <si>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</si>
  <si>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</si>
  <si>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</si>
  <si>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</si>
  <si>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</si>
  <si>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</si>
  <si>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</si>
  <si>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</si>
  <si>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</si>
  <si>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</si>
  <si>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</si>
  <si>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</si>
  <si>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</si>
  <si>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</si>
  <si>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</si>
  <si>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</si>
  <si>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</si>
  <si>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</si>
  <si>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</si>
  <si>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</si>
  <si>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</si>
  <si>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</si>
  <si>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</si>
  <si>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</si>
  <si>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</si>
  <si>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</si>
  <si>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</si>
  <si>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</si>
  <si>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</si>
  <si>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</si>
  <si>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</si>
  <si>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</si>
  <si>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</si>
  <si>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</si>
  <si>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</si>
  <si>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</si>
  <si>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</si>
  <si>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</si>
  <si>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</si>
  <si>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</si>
  <si>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</si>
  <si>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</si>
  <si>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</si>
  <si>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</si>
  <si>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</si>
  <si>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</si>
  <si>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</si>
  <si>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</si>
  <si>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</si>
  <si>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</si>
  <si>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</si>
  <si>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</si>
  <si>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</si>
  <si>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</si>
  <si>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</si>
  <si>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</si>
  <si>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</si>
  <si>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</si>
  <si>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</si>
  <si>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</si>
  <si>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</si>
  <si>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</si>
  <si>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</si>
  <si>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</si>
  <si>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</si>
  <si>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</si>
  <si>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</si>
  <si>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</si>
  <si>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</si>
  <si>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</si>
  <si>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</si>
  <si>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</si>
  <si>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</si>
  <si>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29/01/22 - VENCIMENTO 04/02/22</t>
  </si>
  <si>
    <t>2.1 Tarifa de Remuneração por Passageiro Transportado Gatilho Diesel</t>
  </si>
  <si>
    <t>4. Remuneração Bruta do Operador (4.1 + 4.2 + 4.3 + 4.4 + 4.5 + 4.6 + 4.7 + 4.8)</t>
  </si>
  <si>
    <t>4.1. Pelo Transporte de Passageiros (1 x (2 + 2.1))</t>
  </si>
  <si>
    <t>4.8. Remuneração SMGO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</si>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</sst>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9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66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27" fillId="32" borderId="5" applyNumberFormat="0" applyFont="0" applyAlignment="0" applyProtection="0"/>
    <xf numFmtId="9" fontId="27" fillId="0" borderId="0" applyFont="0" applyFill="0" applyBorder="0" applyAlignment="0" applyProtection="0"/>
    <xf numFmtId="0" fontId="37" fillId="21" borderId="6" applyNumberFormat="0" applyAlignment="0" applyProtection="0"/>
    <xf numFmtId="164" fontId="0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4" fillId="0" borderId="12" xfId="0" applyFont="1" applyFill="1" applyBorder="1" applyAlignment="1">
      <alignment horizontal="center" vertical="center"/>
    </xf>
    <xf numFmtId="0" fontId="34" fillId="0" borderId="13" xfId="0" applyFont="1" applyFill="1" applyBorder="1" applyAlignment="1">
      <alignment horizontal="left" vertical="center" indent="1"/>
    </xf>
    <xf numFmtId="165" fontId="34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4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wrapText="1" indent="1"/>
    </xf>
    <xf numFmtId="164" fontId="34" fillId="0" borderId="4" xfId="53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1"/>
    </xf>
    <xf numFmtId="166" fontId="34" fillId="0" borderId="4" xfId="46" applyNumberFormat="1" applyFont="1" applyFill="1" applyBorder="1" applyAlignment="1">
      <alignment horizontal="center" vertical="center"/>
    </xf>
    <xf numFmtId="167" fontId="34" fillId="0" borderId="4" xfId="46" applyNumberFormat="1" applyFont="1" applyFill="1" applyBorder="1" applyAlignment="1">
      <alignment horizontal="center" vertical="center"/>
    </xf>
    <xf numFmtId="167" fontId="34" fillId="0" borderId="4" xfId="53" applyNumberFormat="1" applyFont="1" applyFill="1" applyBorder="1" applyAlignment="1">
      <alignment horizontal="center" vertical="center"/>
    </xf>
    <xf numFmtId="164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2"/>
    </xf>
    <xf numFmtId="164" fontId="34" fillId="0" borderId="4" xfId="53" applyFont="1" applyFill="1" applyBorder="1" applyAlignment="1">
      <alignment vertical="center"/>
    </xf>
    <xf numFmtId="164" fontId="34" fillId="0" borderId="4" xfId="53" applyFont="1" applyFill="1" applyBorder="1" applyAlignment="1">
      <alignment vertical="center"/>
    </xf>
    <xf numFmtId="164" fontId="34" fillId="35" borderId="4" xfId="53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2"/>
    </xf>
    <xf numFmtId="164" fontId="34" fillId="0" borderId="14" xfId="46" applyNumberFormat="1" applyFont="1" applyFill="1" applyBorder="1" applyAlignment="1">
      <alignment horizontal="center" vertical="center"/>
    </xf>
    <xf numFmtId="168" fontId="34" fillId="0" borderId="4" xfId="46" applyNumberFormat="1" applyFont="1" applyFill="1" applyBorder="1" applyAlignment="1">
      <alignment vertical="center"/>
    </xf>
    <xf numFmtId="0" fontId="34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3"/>
    </xf>
    <xf numFmtId="168" fontId="34" fillId="35" borderId="4" xfId="46" applyNumberFormat="1" applyFont="1" applyFill="1" applyBorder="1" applyAlignment="1">
      <alignment vertical="center"/>
    </xf>
    <xf numFmtId="164" fontId="34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4" fillId="0" borderId="4" xfId="46" applyFont="1" applyFill="1" applyBorder="1" applyAlignment="1">
      <alignment vertical="center"/>
    </xf>
    <xf numFmtId="168" fontId="34" fillId="0" borderId="4" xfId="46" applyNumberFormat="1" applyFont="1" applyFill="1" applyBorder="1" applyAlignment="1">
      <alignment horizontal="center" vertical="center"/>
    </xf>
    <xf numFmtId="0" fontId="34" fillId="0" borderId="16" xfId="0" applyFont="1" applyFill="1" applyBorder="1" applyAlignment="1">
      <alignment horizontal="left" vertical="center" indent="1"/>
    </xf>
    <xf numFmtId="164" fontId="34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4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170" fontId="34" fillId="0" borderId="4" xfId="46" applyNumberFormat="1" applyFont="1" applyFill="1" applyBorder="1" applyAlignment="1">
      <alignment horizontal="center"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4" t="s">
        <v>59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1">
      <c r="A2" s="55" t="s">
        <v>74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6" t="s">
        <v>1</v>
      </c>
      <c r="B4" s="57" t="s">
        <v>2</v>
      </c>
      <c r="C4" s="58"/>
      <c r="D4" s="58"/>
      <c r="E4" s="58"/>
      <c r="F4" s="58"/>
      <c r="G4" s="58"/>
      <c r="H4" s="58"/>
      <c r="I4" s="58"/>
      <c r="J4" s="58"/>
      <c r="K4" s="58"/>
      <c r="L4" s="59" t="s">
        <v>3</v>
      </c>
    </row>
    <row r="5" spans="1:12" ht="30" customHeight="1">
      <c r="A5" s="56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6"/>
    </row>
    <row r="6" spans="1:12" ht="18.75" customHeight="1">
      <c r="A6" s="56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6"/>
    </row>
    <row r="7" spans="1:13" ht="17.25" customHeight="1">
      <c r="A7" s="9" t="s">
        <v>17</v>
      </c>
      <c r="B7" s="10">
        <f>B8+B11</f>
        <v>38103</v>
      </c>
      <c r="C7" s="10">
        <f>C8+C11</f>
        <v>47465</v>
      </c>
      <c r="D7" s="10">
        <f aca="true" t="shared" si="0" ref="D7:K7">D8+D11</f>
        <v>146454</v>
      </c>
      <c r="E7" s="10">
        <f t="shared" si="0"/>
        <v>127913</v>
      </c>
      <c r="F7" s="10">
        <f t="shared" si="0"/>
        <v>129536</v>
      </c>
      <c r="G7" s="10">
        <f t="shared" si="0"/>
        <v>59458</v>
      </c>
      <c r="H7" s="10">
        <f t="shared" si="0"/>
        <v>27323</v>
      </c>
      <c r="I7" s="10">
        <f t="shared" si="0"/>
        <v>54915</v>
      </c>
      <c r="J7" s="10">
        <f t="shared" si="0"/>
        <v>38506</v>
      </c>
      <c r="K7" s="10">
        <f t="shared" si="0"/>
        <v>102548</v>
      </c>
      <c r="L7" s="10">
        <f>SUM(B7:K7)</f>
        <v>772221</v>
      </c>
      <c r="M7" s="11"/>
    </row>
    <row r="8" spans="1:13" ht="17.25" customHeight="1">
      <c r="A8" s="12" t="s">
        <v>18</v>
      </c>
      <c r="B8" s="13">
        <f>B9+B10</f>
        <v>3922</v>
      </c>
      <c r="C8" s="13">
        <f aca="true" t="shared" si="1" ref="C8:K8">C9+C10</f>
        <v>4287</v>
      </c>
      <c r="D8" s="13">
        <f t="shared" si="1"/>
        <v>14216</v>
      </c>
      <c r="E8" s="13">
        <f t="shared" si="1"/>
        <v>11086</v>
      </c>
      <c r="F8" s="13">
        <f t="shared" si="1"/>
        <v>10727</v>
      </c>
      <c r="G8" s="13">
        <f t="shared" si="1"/>
        <v>6096</v>
      </c>
      <c r="H8" s="13">
        <f t="shared" si="1"/>
        <v>2237</v>
      </c>
      <c r="I8" s="13">
        <f t="shared" si="1"/>
        <v>3487</v>
      </c>
      <c r="J8" s="13">
        <f t="shared" si="1"/>
        <v>2887</v>
      </c>
      <c r="K8" s="13">
        <f t="shared" si="1"/>
        <v>7995</v>
      </c>
      <c r="L8" s="13">
        <f>SUM(B8:K8)</f>
        <v>66940</v>
      </c>
      <c r="M8"/>
    </row>
    <row r="9" spans="1:13" ht="17.25" customHeight="1">
      <c r="A9" s="14" t="s">
        <v>19</v>
      </c>
      <c r="B9" s="15">
        <v>3921</v>
      </c>
      <c r="C9" s="15">
        <v>4287</v>
      </c>
      <c r="D9" s="15">
        <v>14216</v>
      </c>
      <c r="E9" s="15">
        <v>11086</v>
      </c>
      <c r="F9" s="15">
        <v>10727</v>
      </c>
      <c r="G9" s="15">
        <v>6096</v>
      </c>
      <c r="H9" s="15">
        <v>2232</v>
      </c>
      <c r="I9" s="15">
        <v>3487</v>
      </c>
      <c r="J9" s="15">
        <v>2887</v>
      </c>
      <c r="K9" s="15">
        <v>7995</v>
      </c>
      <c r="L9" s="13">
        <f>SUM(B9:K9)</f>
        <v>66934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6</v>
      </c>
      <c r="M10"/>
    </row>
    <row r="11" spans="1:13" ht="17.25" customHeight="1">
      <c r="A11" s="12" t="s">
        <v>21</v>
      </c>
      <c r="B11" s="15">
        <v>34181</v>
      </c>
      <c r="C11" s="15">
        <v>43178</v>
      </c>
      <c r="D11" s="15">
        <v>132238</v>
      </c>
      <c r="E11" s="15">
        <v>116827</v>
      </c>
      <c r="F11" s="15">
        <v>118809</v>
      </c>
      <c r="G11" s="15">
        <v>53362</v>
      </c>
      <c r="H11" s="15">
        <v>25086</v>
      </c>
      <c r="I11" s="15">
        <v>51428</v>
      </c>
      <c r="J11" s="15">
        <v>35619</v>
      </c>
      <c r="K11" s="15">
        <v>94553</v>
      </c>
      <c r="L11" s="13">
        <f>SUM(B11:K11)</f>
        <v>705281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0.2617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1.083123158508987</v>
      </c>
      <c r="C16" s="22">
        <v>1.295306060563925</v>
      </c>
      <c r="D16" s="22">
        <v>1.192543590994809</v>
      </c>
      <c r="E16" s="22">
        <v>1.138730221488139</v>
      </c>
      <c r="F16" s="22">
        <v>1.24025027573308</v>
      </c>
      <c r="G16" s="22">
        <v>1.244336952114301</v>
      </c>
      <c r="H16" s="22">
        <v>1.228559878423668</v>
      </c>
      <c r="I16" s="22">
        <v>1.153412947020789</v>
      </c>
      <c r="J16" s="22">
        <v>1.41929814599272</v>
      </c>
      <c r="K16" s="22">
        <v>1.1027523747489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76</v>
      </c>
      <c r="B18" s="25">
        <f>B19+B20+B21+B22+B23+B24+B25+B26</f>
        <v>267713.67</v>
      </c>
      <c r="C18" s="25">
        <f aca="true" t="shared" si="2" ref="C18:L18">C19+C20+C21+C22+C23+C24+C25+C26</f>
        <v>221701.8</v>
      </c>
      <c r="D18" s="25">
        <f t="shared" si="2"/>
        <v>758200.63</v>
      </c>
      <c r="E18" s="25">
        <f t="shared" si="2"/>
        <v>637003.1299999999</v>
      </c>
      <c r="F18" s="25">
        <f t="shared" si="2"/>
        <v>627169.66</v>
      </c>
      <c r="G18" s="25">
        <f t="shared" si="2"/>
        <v>316984.56</v>
      </c>
      <c r="H18" s="25">
        <f t="shared" si="2"/>
        <v>160629.41999999998</v>
      </c>
      <c r="I18" s="25">
        <f t="shared" si="2"/>
        <v>244154.23</v>
      </c>
      <c r="J18" s="25">
        <f t="shared" si="2"/>
        <v>230304.37</v>
      </c>
      <c r="K18" s="25">
        <f t="shared" si="2"/>
        <v>385857.39999999997</v>
      </c>
      <c r="L18" s="25">
        <f t="shared" si="2"/>
        <v>3849718.869999999</v>
      </c>
      <c r="M18"/>
    </row>
    <row r="19" spans="1:13" ht="17.25" customHeight="1">
      <c r="A19" s="26" t="s">
        <v>77</v>
      </c>
      <c r="B19" s="60">
        <f>ROUND((B13+B14)*B7,2)</f>
        <v>244926.08</v>
      </c>
      <c r="C19" s="60">
        <f aca="true" t="shared" si="3" ref="C19:K19">ROUND((C13+C14)*C7,2)</f>
        <v>166046.81</v>
      </c>
      <c r="D19" s="60">
        <f t="shared" si="3"/>
        <v>609775.87</v>
      </c>
      <c r="E19" s="60">
        <f t="shared" si="3"/>
        <v>539473.08</v>
      </c>
      <c r="F19" s="60">
        <f t="shared" si="3"/>
        <v>482702.95</v>
      </c>
      <c r="G19" s="60">
        <f t="shared" si="3"/>
        <v>243623.21</v>
      </c>
      <c r="H19" s="60">
        <f t="shared" si="3"/>
        <v>123319.63</v>
      </c>
      <c r="I19" s="60">
        <f t="shared" si="3"/>
        <v>205497.42</v>
      </c>
      <c r="J19" s="60">
        <f t="shared" si="3"/>
        <v>155186.88</v>
      </c>
      <c r="K19" s="60">
        <f t="shared" si="3"/>
        <v>337495.72</v>
      </c>
      <c r="L19" s="32">
        <f>SUM(B19:K19)</f>
        <v>3108047.6499999994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20359.03</v>
      </c>
      <c r="C20" s="32">
        <f t="shared" si="4"/>
        <v>49034.63</v>
      </c>
      <c r="D20" s="32">
        <f t="shared" si="4"/>
        <v>117408.44</v>
      </c>
      <c r="E20" s="32">
        <f t="shared" si="4"/>
        <v>74841.22</v>
      </c>
      <c r="F20" s="32">
        <f t="shared" si="4"/>
        <v>115969.52</v>
      </c>
      <c r="G20" s="32">
        <f t="shared" si="4"/>
        <v>59526.15</v>
      </c>
      <c r="H20" s="32">
        <f t="shared" si="4"/>
        <v>28185.92</v>
      </c>
      <c r="I20" s="32">
        <f t="shared" si="4"/>
        <v>31525.96</v>
      </c>
      <c r="J20" s="32">
        <f t="shared" si="4"/>
        <v>65069.57</v>
      </c>
      <c r="K20" s="32">
        <f t="shared" si="4"/>
        <v>34678.49</v>
      </c>
      <c r="L20" s="32">
        <f aca="true" t="shared" si="5" ref="L19:L26">SUM(B20:K20)</f>
        <v>596598.93</v>
      </c>
      <c r="M20"/>
    </row>
    <row r="21" spans="1:13" ht="17.25" customHeight="1">
      <c r="A21" s="26" t="s">
        <v>25</v>
      </c>
      <c r="B21" s="32">
        <v>532.97</v>
      </c>
      <c r="C21" s="32">
        <v>4796.71</v>
      </c>
      <c r="D21" s="32">
        <v>26874.72</v>
      </c>
      <c r="E21" s="32">
        <v>18737.52</v>
      </c>
      <c r="F21" s="32">
        <v>26035.36</v>
      </c>
      <c r="G21" s="32">
        <v>13336.26</v>
      </c>
      <c r="H21" s="32">
        <v>7395.36</v>
      </c>
      <c r="I21" s="32">
        <v>5272.39</v>
      </c>
      <c r="J21" s="32">
        <v>6734.78</v>
      </c>
      <c r="K21" s="32">
        <v>10126.39</v>
      </c>
      <c r="L21" s="32">
        <f t="shared" si="5"/>
        <v>119842.45999999999</v>
      </c>
      <c r="M21"/>
    </row>
    <row r="22" spans="1:13" ht="17.25" customHeight="1">
      <c r="A22" s="26" t="s">
        <v>26</v>
      </c>
      <c r="B22" s="32">
        <v>1475.56</v>
      </c>
      <c r="C22" s="28">
        <v>1475.56</v>
      </c>
      <c r="D22" s="28">
        <v>2951.12</v>
      </c>
      <c r="E22" s="28">
        <v>2951.12</v>
      </c>
      <c r="F22" s="32">
        <v>1475.56</v>
      </c>
      <c r="G22" s="28">
        <v>0</v>
      </c>
      <c r="H22" s="32">
        <v>1475.56</v>
      </c>
      <c r="I22" s="28">
        <v>1475.56</v>
      </c>
      <c r="J22" s="28">
        <v>2951.12</v>
      </c>
      <c r="K22" s="28">
        <v>2951.12</v>
      </c>
      <c r="L22" s="32">
        <f t="shared" si="5"/>
        <v>19182.28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0</v>
      </c>
      <c r="F23" s="32">
        <v>0</v>
      </c>
      <c r="G23" s="32">
        <v>0</v>
      </c>
      <c r="H23" s="29">
        <v>0</v>
      </c>
      <c r="I23" s="32">
        <v>0</v>
      </c>
      <c r="J23" s="29">
        <v>0</v>
      </c>
      <c r="K23" s="29">
        <v>0</v>
      </c>
      <c r="L23" s="32">
        <f t="shared" si="5"/>
        <v>0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78</v>
      </c>
      <c r="B26" s="32">
        <v>420.03</v>
      </c>
      <c r="C26" s="32">
        <v>348.09</v>
      </c>
      <c r="D26" s="32">
        <v>1190.48</v>
      </c>
      <c r="E26" s="32">
        <v>1000.19</v>
      </c>
      <c r="F26" s="32">
        <v>986.27</v>
      </c>
      <c r="G26" s="32">
        <v>498.94</v>
      </c>
      <c r="H26" s="32">
        <v>252.95</v>
      </c>
      <c r="I26" s="32">
        <v>382.9</v>
      </c>
      <c r="J26" s="32">
        <v>362.02</v>
      </c>
      <c r="K26" s="32">
        <v>605.68</v>
      </c>
      <c r="L26" s="32">
        <f t="shared" si="5"/>
        <v>6047.549999999999</v>
      </c>
      <c r="M26"/>
    </row>
    <row r="27" spans="1:12" ht="12" customHeight="1">
      <c r="A27" s="30"/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/>
      <c r="L27" s="31"/>
    </row>
    <row r="28" spans="1:12" ht="12" customHeight="1">
      <c r="A28" s="26"/>
      <c r="B28" s="18">
        <v>0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/>
      <c r="L28" s="18"/>
    </row>
    <row r="29" spans="1:13" ht="18.75" customHeight="1">
      <c r="A29" s="19" t="s">
        <v>28</v>
      </c>
      <c r="B29" s="32">
        <f aca="true" t="shared" si="6" ref="B29:K29">+B30+B35+B48</f>
        <v>-41141.100000000006</v>
      </c>
      <c r="C29" s="32">
        <f t="shared" si="6"/>
        <v>-20798.43</v>
      </c>
      <c r="D29" s="32">
        <f t="shared" si="6"/>
        <v>-69170.24</v>
      </c>
      <c r="E29" s="32">
        <f t="shared" si="6"/>
        <v>-59255.92</v>
      </c>
      <c r="F29" s="32">
        <f t="shared" si="6"/>
        <v>-52683.07000000001</v>
      </c>
      <c r="G29" s="32">
        <f t="shared" si="6"/>
        <v>-29596.800000000003</v>
      </c>
      <c r="H29" s="32">
        <f t="shared" si="6"/>
        <v>-19675.89</v>
      </c>
      <c r="I29" s="32">
        <f t="shared" si="6"/>
        <v>-17471.989999999998</v>
      </c>
      <c r="J29" s="32">
        <f t="shared" si="6"/>
        <v>-14715.849999999999</v>
      </c>
      <c r="K29" s="32">
        <f t="shared" si="6"/>
        <v>-38545.99</v>
      </c>
      <c r="L29" s="32">
        <f aca="true" t="shared" si="7" ref="L29:L36">SUM(B29:K29)</f>
        <v>-363055.27999999997</v>
      </c>
      <c r="M29"/>
    </row>
    <row r="30" spans="1:13" ht="18.75" customHeight="1">
      <c r="A30" s="26" t="s">
        <v>29</v>
      </c>
      <c r="B30" s="32">
        <f>B31+B32+B33+B34</f>
        <v>-17252.4</v>
      </c>
      <c r="C30" s="32">
        <f aca="true" t="shared" si="8" ref="C30:K30">C31+C32+C33+C34</f>
        <v>-18862.8</v>
      </c>
      <c r="D30" s="32">
        <f t="shared" si="8"/>
        <v>-62550.4</v>
      </c>
      <c r="E30" s="32">
        <f t="shared" si="8"/>
        <v>-48778.4</v>
      </c>
      <c r="F30" s="32">
        <f t="shared" si="8"/>
        <v>-47198.8</v>
      </c>
      <c r="G30" s="32">
        <f t="shared" si="8"/>
        <v>-26822.4</v>
      </c>
      <c r="H30" s="32">
        <f t="shared" si="8"/>
        <v>-9820.8</v>
      </c>
      <c r="I30" s="32">
        <f t="shared" si="8"/>
        <v>-15342.8</v>
      </c>
      <c r="J30" s="32">
        <f t="shared" si="8"/>
        <v>-12702.8</v>
      </c>
      <c r="K30" s="32">
        <f t="shared" si="8"/>
        <v>-35178</v>
      </c>
      <c r="L30" s="32">
        <f t="shared" si="7"/>
        <v>-294509.6</v>
      </c>
      <c r="M30"/>
    </row>
    <row r="31" spans="1:13" s="35" customFormat="1" ht="18.75" customHeight="1">
      <c r="A31" s="33" t="s">
        <v>57</v>
      </c>
      <c r="B31" s="32">
        <f>-ROUND((B9)*$E$3,2)</f>
        <v>-17252.4</v>
      </c>
      <c r="C31" s="32">
        <f aca="true" t="shared" si="9" ref="C31:K31">-ROUND((C9)*$E$3,2)</f>
        <v>-18862.8</v>
      </c>
      <c r="D31" s="32">
        <f t="shared" si="9"/>
        <v>-62550.4</v>
      </c>
      <c r="E31" s="32">
        <f t="shared" si="9"/>
        <v>-48778.4</v>
      </c>
      <c r="F31" s="32">
        <f t="shared" si="9"/>
        <v>-47198.8</v>
      </c>
      <c r="G31" s="32">
        <f t="shared" si="9"/>
        <v>-26822.4</v>
      </c>
      <c r="H31" s="32">
        <f t="shared" si="9"/>
        <v>-9820.8</v>
      </c>
      <c r="I31" s="32">
        <f t="shared" si="9"/>
        <v>-15342.8</v>
      </c>
      <c r="J31" s="32">
        <f t="shared" si="9"/>
        <v>-12702.8</v>
      </c>
      <c r="K31" s="32">
        <f t="shared" si="9"/>
        <v>-35178</v>
      </c>
      <c r="L31" s="32">
        <f t="shared" si="7"/>
        <v>-294509.6</v>
      </c>
      <c r="M31" s="34"/>
    </row>
    <row r="32" spans="1:13" ht="18.75" customHeight="1">
      <c r="A32" s="36" t="s">
        <v>30</v>
      </c>
      <c r="B32" s="27">
        <v>0</v>
      </c>
      <c r="C32" s="27">
        <v>0</v>
      </c>
      <c r="D32" s="2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27">
        <f t="shared" si="7"/>
        <v>0</v>
      </c>
      <c r="M32"/>
    </row>
    <row r="33" spans="1:13" ht="18.75" customHeight="1">
      <c r="A33" s="36" t="s">
        <v>31</v>
      </c>
      <c r="B33" s="27">
        <v>0</v>
      </c>
      <c r="C33" s="27">
        <v>0</v>
      </c>
      <c r="D33" s="27">
        <v>0</v>
      </c>
      <c r="E33" s="17">
        <v>0</v>
      </c>
      <c r="F33" s="17">
        <v>0</v>
      </c>
      <c r="G33" s="17">
        <v>0</v>
      </c>
      <c r="H33" s="17">
        <v>0</v>
      </c>
      <c r="I33" s="32">
        <v>0</v>
      </c>
      <c r="J33" s="17">
        <v>0</v>
      </c>
      <c r="K33" s="17">
        <v>0</v>
      </c>
      <c r="L33" s="32">
        <f t="shared" si="7"/>
        <v>0</v>
      </c>
      <c r="M33"/>
    </row>
    <row r="34" spans="1:13" ht="18.75" customHeight="1">
      <c r="A34" s="36" t="s">
        <v>32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32">
        <v>0</v>
      </c>
      <c r="J34" s="17">
        <v>0</v>
      </c>
      <c r="K34" s="17">
        <v>0</v>
      </c>
      <c r="L34" s="32">
        <f t="shared" si="7"/>
        <v>0</v>
      </c>
      <c r="M34"/>
    </row>
    <row r="35" spans="1:13" s="35" customFormat="1" ht="18.75" customHeight="1">
      <c r="A35" s="26" t="s">
        <v>33</v>
      </c>
      <c r="B35" s="37">
        <f>SUM(B36:B47)</f>
        <v>-23888.7</v>
      </c>
      <c r="C35" s="37">
        <f aca="true" t="shared" si="10" ref="C35:K35">SUM(C36:C47)</f>
        <v>-1935.63</v>
      </c>
      <c r="D35" s="37">
        <f t="shared" si="10"/>
        <v>-6619.84</v>
      </c>
      <c r="E35" s="37">
        <f t="shared" si="10"/>
        <v>-10477.52</v>
      </c>
      <c r="F35" s="37">
        <f t="shared" si="10"/>
        <v>-5484.27</v>
      </c>
      <c r="G35" s="37">
        <f t="shared" si="10"/>
        <v>-2774.4</v>
      </c>
      <c r="H35" s="37">
        <f t="shared" si="10"/>
        <v>-9855.09</v>
      </c>
      <c r="I35" s="37">
        <f t="shared" si="10"/>
        <v>-2129.19</v>
      </c>
      <c r="J35" s="37">
        <f t="shared" si="10"/>
        <v>-2013.05</v>
      </c>
      <c r="K35" s="37">
        <f t="shared" si="10"/>
        <v>-3367.99</v>
      </c>
      <c r="L35" s="32">
        <f t="shared" si="7"/>
        <v>-68545.68000000002</v>
      </c>
      <c r="M35"/>
    </row>
    <row r="36" spans="1:13" ht="18.75" customHeight="1">
      <c r="A36" s="36" t="s">
        <v>34</v>
      </c>
      <c r="B36" s="3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2">
        <f t="shared" si="7"/>
        <v>0</v>
      </c>
      <c r="M36"/>
    </row>
    <row r="37" spans="1:13" ht="18.75" customHeight="1">
      <c r="A37" s="36" t="s">
        <v>35</v>
      </c>
      <c r="B37" s="32">
        <v>-21553.05</v>
      </c>
      <c r="C37" s="17">
        <v>0</v>
      </c>
      <c r="D37" s="17">
        <v>0</v>
      </c>
      <c r="E37" s="32">
        <v>-4915.82</v>
      </c>
      <c r="F37" s="27">
        <v>0</v>
      </c>
      <c r="G37" s="27">
        <v>0</v>
      </c>
      <c r="H37" s="32">
        <v>-8448.54</v>
      </c>
      <c r="I37" s="17">
        <v>0</v>
      </c>
      <c r="J37" s="27">
        <v>0</v>
      </c>
      <c r="K37" s="17">
        <v>0</v>
      </c>
      <c r="L37" s="32">
        <f>SUM(B37:K37)</f>
        <v>-34917.41</v>
      </c>
      <c r="M37"/>
    </row>
    <row r="38" spans="1:13" ht="18.75" customHeight="1">
      <c r="A38" s="36" t="s">
        <v>36</v>
      </c>
      <c r="B38" s="32">
        <v>0</v>
      </c>
      <c r="C38" s="17">
        <v>0</v>
      </c>
      <c r="D38" s="17">
        <v>0</v>
      </c>
      <c r="E38" s="17">
        <v>0</v>
      </c>
      <c r="F38" s="2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>SUM(B38:K38)</f>
        <v>0</v>
      </c>
      <c r="M38"/>
    </row>
    <row r="39" spans="1:13" ht="18.75" customHeight="1">
      <c r="A39" s="36" t="s">
        <v>37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29">
        <f aca="true" t="shared" si="11" ref="L39:L48">SUM(B39:K39)</f>
        <v>0</v>
      </c>
      <c r="M39"/>
    </row>
    <row r="40" spans="1:13" ht="18.75" customHeight="1">
      <c r="A40" s="36" t="s">
        <v>38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9">
        <f t="shared" si="11"/>
        <v>0</v>
      </c>
      <c r="M40"/>
    </row>
    <row r="41" spans="1:13" ht="18.75" customHeight="1">
      <c r="A41" s="36" t="s">
        <v>39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t="shared" si="11"/>
        <v>0</v>
      </c>
      <c r="M41"/>
    </row>
    <row r="42" spans="1:13" ht="18.75" customHeight="1">
      <c r="A42" s="36" t="s">
        <v>40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41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2" ht="18.75" customHeight="1">
      <c r="A44" s="36" t="s">
        <v>42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f>SUM(B44:K44)</f>
        <v>0</v>
      </c>
    </row>
    <row r="45" spans="1:12" ht="18.75" customHeight="1">
      <c r="A45" s="36" t="s">
        <v>43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f>SUM(B45:K45)</f>
        <v>0</v>
      </c>
    </row>
    <row r="46" spans="1:12" ht="18.75" customHeight="1">
      <c r="A46" s="36" t="s">
        <v>44</v>
      </c>
      <c r="B46" s="17">
        <v>-2335.65</v>
      </c>
      <c r="C46" s="17">
        <v>-1935.63</v>
      </c>
      <c r="D46" s="17">
        <v>-6619.84</v>
      </c>
      <c r="E46" s="17">
        <v>-5561.7</v>
      </c>
      <c r="F46" s="17">
        <v>-5484.27</v>
      </c>
      <c r="G46" s="17">
        <v>-2774.4</v>
      </c>
      <c r="H46" s="17">
        <v>-1406.55</v>
      </c>
      <c r="I46" s="17">
        <v>-2129.19</v>
      </c>
      <c r="J46" s="17">
        <v>-2013.05</v>
      </c>
      <c r="K46" s="17">
        <v>-3367.99</v>
      </c>
      <c r="L46" s="29">
        <f t="shared" si="11"/>
        <v>-33628.27</v>
      </c>
    </row>
    <row r="47" spans="1:13" ht="12" customHeight="1">
      <c r="A47" s="14"/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8"/>
      <c r="M47" s="38"/>
    </row>
    <row r="48" spans="1:13" ht="18.75" customHeight="1">
      <c r="A48" s="26" t="s">
        <v>45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29">
        <f t="shared" si="11"/>
        <v>0</v>
      </c>
      <c r="M48" s="38"/>
    </row>
    <row r="49" spans="1:13" ht="12" customHeight="1">
      <c r="A49" s="26"/>
      <c r="B49" s="23">
        <v>0</v>
      </c>
      <c r="C49" s="23">
        <v>0</v>
      </c>
      <c r="D49" s="23">
        <v>0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9">
        <f>SUM(B49:K49)</f>
        <v>0</v>
      </c>
      <c r="M49" s="39"/>
    </row>
    <row r="50" spans="1:13" ht="18.75" customHeight="1">
      <c r="A50" s="19" t="s">
        <v>46</v>
      </c>
      <c r="B50" s="40">
        <f>IF(B18+B29+B42+B51&lt;0,0,B18+B29+B51)</f>
        <v>226572.56999999998</v>
      </c>
      <c r="C50" s="40">
        <f aca="true" t="shared" si="12" ref="C50:K50">IF(C18+C29+C42+C51&lt;0,0,C18+C29+C51)</f>
        <v>200903.37</v>
      </c>
      <c r="D50" s="40">
        <f t="shared" si="12"/>
        <v>689030.39</v>
      </c>
      <c r="E50" s="40">
        <f t="shared" si="12"/>
        <v>577747.2099999998</v>
      </c>
      <c r="F50" s="40">
        <f t="shared" si="12"/>
        <v>574486.5900000001</v>
      </c>
      <c r="G50" s="40">
        <f t="shared" si="12"/>
        <v>287387.76</v>
      </c>
      <c r="H50" s="40">
        <f t="shared" si="12"/>
        <v>140953.52999999997</v>
      </c>
      <c r="I50" s="40">
        <f t="shared" si="12"/>
        <v>226682.24000000002</v>
      </c>
      <c r="J50" s="40">
        <f t="shared" si="12"/>
        <v>215588.52</v>
      </c>
      <c r="K50" s="40">
        <f t="shared" si="12"/>
        <v>347311.41</v>
      </c>
      <c r="L50" s="41">
        <f>SUM(B50:K50)</f>
        <v>3486663.59</v>
      </c>
      <c r="M50" s="53"/>
    </row>
    <row r="51" spans="1:12" ht="18.75" customHeight="1">
      <c r="A51" s="26" t="s">
        <v>47</v>
      </c>
      <c r="B51" s="18">
        <v>0</v>
      </c>
      <c r="C51" s="18">
        <v>0</v>
      </c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7">
        <f>SUM(C51:K51)</f>
        <v>0</v>
      </c>
    </row>
    <row r="52" spans="1:13" ht="18.75" customHeight="1">
      <c r="A52" s="26" t="s">
        <v>48</v>
      </c>
      <c r="B52" s="32">
        <f>IF(B18+B29+B42+B51&gt;0,0,B18+B29+B51)</f>
        <v>0</v>
      </c>
      <c r="C52" s="32">
        <f aca="true" t="shared" si="13" ref="C52:K52">IF(C18+C29+C42+C51&gt;0,0,C18+C29+C51)</f>
        <v>0</v>
      </c>
      <c r="D52" s="32">
        <f t="shared" si="13"/>
        <v>0</v>
      </c>
      <c r="E52" s="32">
        <f t="shared" si="13"/>
        <v>0</v>
      </c>
      <c r="F52" s="32">
        <f t="shared" si="13"/>
        <v>0</v>
      </c>
      <c r="G52" s="32">
        <f t="shared" si="13"/>
        <v>0</v>
      </c>
      <c r="H52" s="32">
        <f t="shared" si="13"/>
        <v>0</v>
      </c>
      <c r="I52" s="32">
        <f t="shared" si="13"/>
        <v>0</v>
      </c>
      <c r="J52" s="32">
        <f t="shared" si="13"/>
        <v>0</v>
      </c>
      <c r="K52" s="32">
        <f t="shared" si="13"/>
        <v>0</v>
      </c>
      <c r="L52" s="17">
        <f>SUM(C52:K52)</f>
        <v>0</v>
      </c>
      <c r="M52"/>
    </row>
    <row r="53" spans="1:12" ht="12" customHeight="1">
      <c r="A53" s="19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</row>
    <row r="54" spans="1:12" ht="12" customHeight="1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" customHeight="1">
      <c r="A55" s="9"/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/>
      <c r="L55" s="43"/>
    </row>
    <row r="56" spans="1:13" ht="18.75" customHeight="1">
      <c r="A56" s="44" t="s">
        <v>49</v>
      </c>
      <c r="B56" s="40">
        <f>SUM(B57:B70)</f>
        <v>226572.57</v>
      </c>
      <c r="C56" s="40">
        <f aca="true" t="shared" si="14" ref="C56:J56">SUM(C57:C68)</f>
        <v>200903.37</v>
      </c>
      <c r="D56" s="40">
        <f t="shared" si="14"/>
        <v>689030.39</v>
      </c>
      <c r="E56" s="40">
        <f t="shared" si="14"/>
        <v>577747.21</v>
      </c>
      <c r="F56" s="40">
        <f t="shared" si="14"/>
        <v>574486.58</v>
      </c>
      <c r="G56" s="40">
        <f t="shared" si="14"/>
        <v>287387.76</v>
      </c>
      <c r="H56" s="40">
        <f t="shared" si="14"/>
        <v>140953.53</v>
      </c>
      <c r="I56" s="40">
        <f>SUM(I57:I71)</f>
        <v>226682.24</v>
      </c>
      <c r="J56" s="40">
        <f t="shared" si="14"/>
        <v>215588.52</v>
      </c>
      <c r="K56" s="40">
        <f>SUM(K57:K70)</f>
        <v>347311.41</v>
      </c>
      <c r="L56" s="45">
        <f>SUM(B56:K56)</f>
        <v>3486663.5799999996</v>
      </c>
      <c r="M56" s="39"/>
    </row>
    <row r="57" spans="1:13" ht="18.75" customHeight="1">
      <c r="A57" s="46" t="s">
        <v>50</v>
      </c>
      <c r="B57" s="47">
        <v>141471.91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5">
        <f aca="true" t="shared" si="15" ref="L57:L68">SUM(B57:K57)</f>
        <v>141471.91</v>
      </c>
      <c r="M57" s="39"/>
    </row>
    <row r="58" spans="1:12" ht="18.75" customHeight="1">
      <c r="A58" s="46" t="s">
        <v>60</v>
      </c>
      <c r="B58" s="17">
        <v>0</v>
      </c>
      <c r="C58" s="47">
        <v>175408.73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5">
        <f t="shared" si="15"/>
        <v>175408.73</v>
      </c>
    </row>
    <row r="59" spans="1:12" ht="18.75" customHeight="1">
      <c r="A59" s="46" t="s">
        <v>61</v>
      </c>
      <c r="B59" s="17">
        <v>0</v>
      </c>
      <c r="C59" s="47">
        <v>25494.64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t="shared" si="15"/>
        <v>25494.64</v>
      </c>
    </row>
    <row r="60" spans="1:12" ht="18.75" customHeight="1">
      <c r="A60" s="46" t="s">
        <v>51</v>
      </c>
      <c r="B60" s="17">
        <v>0</v>
      </c>
      <c r="C60" s="17">
        <v>0</v>
      </c>
      <c r="D60" s="47">
        <v>689030.39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689030.39</v>
      </c>
    </row>
    <row r="61" spans="1:12" ht="18.75" customHeight="1">
      <c r="A61" s="46" t="s">
        <v>52</v>
      </c>
      <c r="B61" s="17">
        <v>0</v>
      </c>
      <c r="C61" s="17">
        <v>0</v>
      </c>
      <c r="D61" s="17">
        <v>0</v>
      </c>
      <c r="E61" s="47">
        <v>577747.21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577747.21</v>
      </c>
    </row>
    <row r="62" spans="1:12" ht="18.75" customHeight="1">
      <c r="A62" s="46" t="s">
        <v>53</v>
      </c>
      <c r="B62" s="17">
        <v>0</v>
      </c>
      <c r="C62" s="17">
        <v>0</v>
      </c>
      <c r="D62" s="17">
        <v>0</v>
      </c>
      <c r="E62" s="17">
        <v>0</v>
      </c>
      <c r="F62" s="47">
        <v>574486.58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574486.58</v>
      </c>
    </row>
    <row r="63" spans="1:12" ht="18.75" customHeight="1">
      <c r="A63" s="46" t="s">
        <v>54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47">
        <v>287387.76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287387.76</v>
      </c>
    </row>
    <row r="64" spans="1:12" ht="18.75" customHeight="1">
      <c r="A64" s="46" t="s">
        <v>55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47">
        <v>140953.53</v>
      </c>
      <c r="I64" s="17">
        <v>0</v>
      </c>
      <c r="J64" s="17">
        <v>0</v>
      </c>
      <c r="K64" s="17">
        <v>0</v>
      </c>
      <c r="L64" s="47">
        <f t="shared" si="15"/>
        <v>140953.53</v>
      </c>
    </row>
    <row r="65" spans="1:12" ht="18.75" customHeight="1">
      <c r="A65" s="46" t="s">
        <v>56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0</v>
      </c>
    </row>
    <row r="66" spans="1:12" ht="18.75" customHeight="1">
      <c r="A66" s="46" t="s">
        <v>58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47">
        <v>215588.52</v>
      </c>
      <c r="K66" s="17">
        <v>0</v>
      </c>
      <c r="L66" s="45">
        <f t="shared" si="15"/>
        <v>215588.52</v>
      </c>
    </row>
    <row r="67" spans="1:12" ht="18.75" customHeight="1">
      <c r="A67" s="46" t="s">
        <v>68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48">
        <v>176712.05</v>
      </c>
      <c r="L67" s="45">
        <f t="shared" si="15"/>
        <v>176712.05</v>
      </c>
    </row>
    <row r="68" spans="1:12" ht="18.75" customHeight="1">
      <c r="A68" s="46" t="s">
        <v>69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48">
        <v>170599.36</v>
      </c>
      <c r="L68" s="45">
        <f t="shared" si="15"/>
        <v>170599.36</v>
      </c>
    </row>
    <row r="69" spans="1:12" ht="18.75" customHeight="1">
      <c r="A69" s="46" t="s">
        <v>70</v>
      </c>
      <c r="B69" s="47">
        <v>85100.66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45">
        <f>SUM(B69:K69)</f>
        <v>85100.66</v>
      </c>
    </row>
    <row r="70" spans="1:12" ht="18" customHeight="1">
      <c r="A70" s="46" t="s">
        <v>71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48">
        <f>SUM(B70:K70)</f>
        <v>0</v>
      </c>
    </row>
    <row r="71" spans="1:12" ht="18" customHeight="1">
      <c r="A71" s="49" t="s">
        <v>79</v>
      </c>
      <c r="B71" s="51">
        <v>0</v>
      </c>
      <c r="C71" s="51">
        <v>0</v>
      </c>
      <c r="D71" s="51">
        <v>0</v>
      </c>
      <c r="E71" s="51">
        <v>0</v>
      </c>
      <c r="F71" s="51">
        <v>0</v>
      </c>
      <c r="G71" s="51">
        <v>0</v>
      </c>
      <c r="H71" s="51">
        <v>0</v>
      </c>
      <c r="I71" s="50">
        <v>226682.24</v>
      </c>
      <c r="J71" s="51">
        <v>0</v>
      </c>
      <c r="K71" s="51">
        <v>0</v>
      </c>
      <c r="L71" s="50">
        <f>SUM(B71:K71)</f>
        <v>226682.24</v>
      </c>
    </row>
    <row r="72" spans="1:12" ht="18" customHeight="1">
      <c r="A72" s="61"/>
      <c r="B72"/>
      <c r="C72"/>
      <c r="D72"/>
      <c r="E72"/>
      <c r="F72"/>
      <c r="G72"/>
      <c r="H72"/>
      <c r="I72"/>
      <c r="J72"/>
      <c r="K72"/>
      <c r="L72"/>
    </row>
    <row r="73" spans="1:11" ht="18" customHeight="1">
      <c r="A73" s="62"/>
      <c r="I73"/>
      <c r="K73"/>
    </row>
    <row r="74" spans="1:11" ht="14.25">
      <c r="A74" s="52"/>
      <c r="J74"/>
      <c r="K74"/>
    </row>
    <row r="75" ht="14.25">
      <c r="K75"/>
    </row>
    <row r="76" ht="14.25">
      <c r="K76"/>
    </row>
    <row r="77" ht="14.25">
      <c r="K77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2022-02-08T15:27:55Z</dcterms:modified>
  <cp:category/>
  <cp:version/>
  <cp:contentType/>
  <cp:contentStatus/>
</cp:coreProperties>
</file>