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<sst xmlns="http://schemas.openxmlformats.org/spreadsheetml/2006/main" count="84" uniqueCount="83">
  <si>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</si>
  <si>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</si>
  <si>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</si>
  <si>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</si>
  <si>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</si>
  <si>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</si>
  <si>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</si>
  <si>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</si>
  <si>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</si>
  <si>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</si>
  <si>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</si>
  <si>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</si>
  <si>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</si>
  <si>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</si>
  <si>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</si>
  <si>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</si>
  <si>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</si>
  <si>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</si>
  <si>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</si>
  <si>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</si>
  <si>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</si>
  <si>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</si>
  <si>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</si>
  <si>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</si>
  <si>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</si>
  <si>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</si>
  <si>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</si>
  <si>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</si>
  <si>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</si>
  <si>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</si>
  <si>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</si>
  <si>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</si>
  <si>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</si>
  <si>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</si>
  <si>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</si>
  <si>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</si>
  <si>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</si>
  <si>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</si>
  <si>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</si>
  <si>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</si>
  <si>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</si>
  <si>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</si>
  <si>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</si>
  <si>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</si>
  <si>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</si>
  <si>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</si>
  <si>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</si>
  <si>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</si>
  <si>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</si>
  <si>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</si>
  <si>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</si>
  <si>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</si>
  <si>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</si>
  <si>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</si>
  <si>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</si>
  <si>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</si>
  <si>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</si>
  <si>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</si>
  <si>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</si>
  <si>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</si>
  <si>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</si>
  <si>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</si>
  <si>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</si>
  <si>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</si>
  <si>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</si>
  <si>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</si>
  <si>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</si>
  <si>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</si>
  <si>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</si>
  <si>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</si>
  <si>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</si>
  <si>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</si>
  <si>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</si>
  <si>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28/01/22 - VENCIMENTO 04/02/22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</si>
  <si>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</si>
  <si>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</si>
  <si>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</si>
  <si>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</si>
  <si>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5.2.12. Remuneração Manutenção de Validadores</t>
  </si>
  <si>
    <t>5.2.13. Remuneração Comunicação AVL</t>
  </si>
  <si>
    <t>5.3. Revisão de Remuneração pelo Transporte Coletivo ¹</t>
  </si>
  <si>
    <t>7.15. Consórcio KBPX</t>
  </si>
  <si>
    <t>¹ Energia para tração de dez/21 e jan/22.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</si>
</sst>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68777</v>
      </c>
      <c r="C7" s="10">
        <f>C8+C11</f>
        <v>81313</v>
      </c>
      <c r="D7" s="10">
        <f aca="true" t="shared" si="0" ref="D7:K7">D8+D11</f>
        <v>245545</v>
      </c>
      <c r="E7" s="10">
        <f t="shared" si="0"/>
        <v>206721</v>
      </c>
      <c r="F7" s="10">
        <f t="shared" si="0"/>
        <v>218177</v>
      </c>
      <c r="G7" s="10">
        <f t="shared" si="0"/>
        <v>114758</v>
      </c>
      <c r="H7" s="10">
        <f t="shared" si="0"/>
        <v>61090</v>
      </c>
      <c r="I7" s="10">
        <f t="shared" si="0"/>
        <v>102456</v>
      </c>
      <c r="J7" s="10">
        <f t="shared" si="0"/>
        <v>90710</v>
      </c>
      <c r="K7" s="10">
        <f t="shared" si="0"/>
        <v>176411</v>
      </c>
      <c r="L7" s="10">
        <f>SUM(B7:K7)</f>
        <v>1365958</v>
      </c>
      <c r="M7" s="11"/>
    </row>
    <row r="8" spans="1:13" ht="17.25" customHeight="1">
      <c r="A8" s="12" t="s">
        <v>18</v>
      </c>
      <c r="B8" s="13">
        <f>B9+B10</f>
        <v>5626</v>
      </c>
      <c r="C8" s="13">
        <f aca="true" t="shared" si="1" ref="C8:K8">C9+C10</f>
        <v>6262</v>
      </c>
      <c r="D8" s="13">
        <f t="shared" si="1"/>
        <v>19464</v>
      </c>
      <c r="E8" s="13">
        <f t="shared" si="1"/>
        <v>14397</v>
      </c>
      <c r="F8" s="13">
        <f t="shared" si="1"/>
        <v>14551</v>
      </c>
      <c r="G8" s="13">
        <f t="shared" si="1"/>
        <v>9899</v>
      </c>
      <c r="H8" s="13">
        <f t="shared" si="1"/>
        <v>4475</v>
      </c>
      <c r="I8" s="13">
        <f t="shared" si="1"/>
        <v>5672</v>
      </c>
      <c r="J8" s="13">
        <f t="shared" si="1"/>
        <v>6145</v>
      </c>
      <c r="K8" s="13">
        <f t="shared" si="1"/>
        <v>12242</v>
      </c>
      <c r="L8" s="13">
        <f>SUM(B8:K8)</f>
        <v>98733</v>
      </c>
      <c r="M8"/>
    </row>
    <row r="9" spans="1:13" ht="17.25" customHeight="1">
      <c r="A9" s="14" t="s">
        <v>19</v>
      </c>
      <c r="B9" s="15">
        <v>5626</v>
      </c>
      <c r="C9" s="15">
        <v>6262</v>
      </c>
      <c r="D9" s="15">
        <v>19464</v>
      </c>
      <c r="E9" s="15">
        <v>14397</v>
      </c>
      <c r="F9" s="15">
        <v>14551</v>
      </c>
      <c r="G9" s="15">
        <v>9899</v>
      </c>
      <c r="H9" s="15">
        <v>4468</v>
      </c>
      <c r="I9" s="15">
        <v>5672</v>
      </c>
      <c r="J9" s="15">
        <v>6145</v>
      </c>
      <c r="K9" s="15">
        <v>12242</v>
      </c>
      <c r="L9" s="13">
        <f>SUM(B9:K9)</f>
        <v>98726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63151</v>
      </c>
      <c r="C11" s="15">
        <v>75051</v>
      </c>
      <c r="D11" s="15">
        <v>226081</v>
      </c>
      <c r="E11" s="15">
        <v>192324</v>
      </c>
      <c r="F11" s="15">
        <v>203626</v>
      </c>
      <c r="G11" s="15">
        <v>104859</v>
      </c>
      <c r="H11" s="15">
        <v>56615</v>
      </c>
      <c r="I11" s="15">
        <v>96784</v>
      </c>
      <c r="J11" s="15">
        <v>84565</v>
      </c>
      <c r="K11" s="15">
        <v>164169</v>
      </c>
      <c r="L11" s="13">
        <f>SUM(B11:K11)</f>
        <v>1267225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1.068871580442295</v>
      </c>
      <c r="C16" s="22">
        <v>1.310544952652586</v>
      </c>
      <c r="D16" s="22">
        <v>1.176123038651944</v>
      </c>
      <c r="E16" s="22">
        <v>1.1335892397665</v>
      </c>
      <c r="F16" s="22">
        <v>1.232562784404886</v>
      </c>
      <c r="G16" s="22">
        <v>1.253728189249431</v>
      </c>
      <c r="H16" s="22">
        <v>1.228559878423668</v>
      </c>
      <c r="I16" s="22">
        <v>1.174871772424039</v>
      </c>
      <c r="J16" s="22">
        <v>1.41929814599272</v>
      </c>
      <c r="K16" s="22">
        <v>1.113188517418981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B19+B20+B21+B22+B23+B24+B25+B26</f>
        <v>476495.29</v>
      </c>
      <c r="C18" s="25">
        <f aca="true" t="shared" si="2" ref="C18:L18">C19+C20+C21+C22+C23+C24+C25+C26</f>
        <v>381945.50000000006</v>
      </c>
      <c r="D18" s="25">
        <f t="shared" si="2"/>
        <v>1241613.2200000002</v>
      </c>
      <c r="E18" s="25">
        <f t="shared" si="2"/>
        <v>1015192.6699999999</v>
      </c>
      <c r="F18" s="25">
        <f t="shared" si="2"/>
        <v>1041653.91</v>
      </c>
      <c r="G18" s="25">
        <f t="shared" si="2"/>
        <v>612203.0499999999</v>
      </c>
      <c r="H18" s="25">
        <f t="shared" si="2"/>
        <v>354294.04999999993</v>
      </c>
      <c r="I18" s="25">
        <f t="shared" si="2"/>
        <v>460363.67</v>
      </c>
      <c r="J18" s="25">
        <f t="shared" si="2"/>
        <v>534786.1699999999</v>
      </c>
      <c r="K18" s="25">
        <f t="shared" si="2"/>
        <v>665839.5599999999</v>
      </c>
      <c r="L18" s="25">
        <f t="shared" si="2"/>
        <v>6784387.090000001</v>
      </c>
      <c r="M18"/>
    </row>
    <row r="19" spans="1:13" ht="17.25" customHeight="1">
      <c r="A19" s="26" t="s">
        <v>76</v>
      </c>
      <c r="B19" s="60">
        <f>ROUND((B13+B14)*B7,2)</f>
        <v>442098.56</v>
      </c>
      <c r="C19" s="60">
        <f aca="true" t="shared" si="3" ref="C19:K19">ROUND((C13+C14)*C7,2)</f>
        <v>284457.27</v>
      </c>
      <c r="D19" s="60">
        <f t="shared" si="3"/>
        <v>1022351.16</v>
      </c>
      <c r="E19" s="60">
        <f t="shared" si="3"/>
        <v>871845.82</v>
      </c>
      <c r="F19" s="60">
        <f t="shared" si="3"/>
        <v>813014.77</v>
      </c>
      <c r="G19" s="60">
        <f t="shared" si="3"/>
        <v>470209.43</v>
      </c>
      <c r="H19" s="60">
        <f t="shared" si="3"/>
        <v>275723.61</v>
      </c>
      <c r="I19" s="60">
        <f t="shared" si="3"/>
        <v>383400.6</v>
      </c>
      <c r="J19" s="60">
        <f t="shared" si="3"/>
        <v>365579.44</v>
      </c>
      <c r="K19" s="60">
        <f t="shared" si="3"/>
        <v>580586.24</v>
      </c>
      <c r="L19" s="32">
        <f>SUM(B19:K19)</f>
        <v>5509266.9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30448.03</v>
      </c>
      <c r="C20" s="32">
        <f t="shared" si="4"/>
        <v>88336.77</v>
      </c>
      <c r="D20" s="32">
        <f t="shared" si="4"/>
        <v>180059.59</v>
      </c>
      <c r="E20" s="32">
        <f t="shared" si="4"/>
        <v>116469.22</v>
      </c>
      <c r="F20" s="32">
        <f t="shared" si="4"/>
        <v>189076.98</v>
      </c>
      <c r="G20" s="32">
        <f t="shared" si="4"/>
        <v>119305.39</v>
      </c>
      <c r="H20" s="32">
        <f t="shared" si="4"/>
        <v>63019.35</v>
      </c>
      <c r="I20" s="32">
        <f t="shared" si="4"/>
        <v>67045.94</v>
      </c>
      <c r="J20" s="32">
        <f t="shared" si="4"/>
        <v>153286.78</v>
      </c>
      <c r="K20" s="32">
        <f t="shared" si="4"/>
        <v>65715.7</v>
      </c>
      <c r="L20" s="32">
        <f aca="true" t="shared" si="5" ref="L19:L26">SUM(B20:K20)</f>
        <v>1072763.75</v>
      </c>
      <c r="M20"/>
    </row>
    <row r="21" spans="1:13" ht="17.25" customHeight="1">
      <c r="A21" s="26" t="s">
        <v>25</v>
      </c>
      <c r="B21" s="32">
        <v>2025.26</v>
      </c>
      <c r="C21" s="32">
        <v>7316.2</v>
      </c>
      <c r="D21" s="32">
        <v>35081.75</v>
      </c>
      <c r="E21" s="32">
        <v>22970.41</v>
      </c>
      <c r="F21" s="32">
        <v>37104.97</v>
      </c>
      <c r="G21" s="32">
        <v>22112.71</v>
      </c>
      <c r="H21" s="32">
        <v>13741.36</v>
      </c>
      <c r="I21" s="32">
        <v>8007.61</v>
      </c>
      <c r="J21" s="32">
        <v>12465.25</v>
      </c>
      <c r="K21" s="32">
        <v>15959.93</v>
      </c>
      <c r="L21" s="32">
        <f t="shared" si="5"/>
        <v>176785.44999999995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77</v>
      </c>
      <c r="B26" s="32">
        <v>447.88</v>
      </c>
      <c r="C26" s="32">
        <v>359.7</v>
      </c>
      <c r="D26" s="32">
        <v>1169.6</v>
      </c>
      <c r="E26" s="32">
        <v>956.1</v>
      </c>
      <c r="F26" s="32">
        <v>981.63</v>
      </c>
      <c r="G26" s="32">
        <v>575.52</v>
      </c>
      <c r="H26" s="32">
        <v>334.17</v>
      </c>
      <c r="I26" s="32">
        <v>433.96</v>
      </c>
      <c r="J26" s="32">
        <v>503.58</v>
      </c>
      <c r="K26" s="32">
        <v>626.57</v>
      </c>
      <c r="L26" s="32">
        <f t="shared" si="5"/>
        <v>6388.71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+B30+B35+B50</f>
        <v>-445717.87</v>
      </c>
      <c r="C29" s="32">
        <f t="shared" si="6"/>
        <v>-5600.380000000001</v>
      </c>
      <c r="D29" s="32">
        <f t="shared" si="6"/>
        <v>10314.700000000026</v>
      </c>
      <c r="E29" s="32">
        <f t="shared" si="6"/>
        <v>-2023.6299999999974</v>
      </c>
      <c r="F29" s="32">
        <f t="shared" si="6"/>
        <v>21761.56999999997</v>
      </c>
      <c r="G29" s="32">
        <f t="shared" si="6"/>
        <v>-36305.979999999996</v>
      </c>
      <c r="H29" s="32">
        <f t="shared" si="6"/>
        <v>-2334.959999999999</v>
      </c>
      <c r="I29" s="32">
        <f t="shared" si="6"/>
        <v>-6421.150000000016</v>
      </c>
      <c r="J29" s="32">
        <f t="shared" si="6"/>
        <v>12873.550000000003</v>
      </c>
      <c r="K29" s="32">
        <f t="shared" si="6"/>
        <v>1983.5</v>
      </c>
      <c r="L29" s="32">
        <f aca="true" t="shared" si="7" ref="L29:L36">SUM(B29:K29)</f>
        <v>-451470.6500000001</v>
      </c>
      <c r="M29"/>
    </row>
    <row r="30" spans="1:13" ht="18.75" customHeight="1">
      <c r="A30" s="26" t="s">
        <v>29</v>
      </c>
      <c r="B30" s="32">
        <f>B31+B32+B33+B34</f>
        <v>-24754.4</v>
      </c>
      <c r="C30" s="32">
        <f aca="true" t="shared" si="8" ref="C30:K30">C31+C32+C33+C34</f>
        <v>-27552.8</v>
      </c>
      <c r="D30" s="32">
        <f t="shared" si="8"/>
        <v>-85641.6</v>
      </c>
      <c r="E30" s="32">
        <f t="shared" si="8"/>
        <v>-63346.8</v>
      </c>
      <c r="F30" s="32">
        <f t="shared" si="8"/>
        <v>-64024.4</v>
      </c>
      <c r="G30" s="32">
        <f t="shared" si="8"/>
        <v>-43555.6</v>
      </c>
      <c r="H30" s="32">
        <f t="shared" si="8"/>
        <v>-19659.2</v>
      </c>
      <c r="I30" s="32">
        <f t="shared" si="8"/>
        <v>-37069.83</v>
      </c>
      <c r="J30" s="32">
        <f t="shared" si="8"/>
        <v>-27038</v>
      </c>
      <c r="K30" s="32">
        <f t="shared" si="8"/>
        <v>-53864.8</v>
      </c>
      <c r="L30" s="32">
        <f t="shared" si="7"/>
        <v>-446507.43</v>
      </c>
      <c r="M30"/>
    </row>
    <row r="31" spans="1:13" s="35" customFormat="1" ht="18.75" customHeight="1">
      <c r="A31" s="33" t="s">
        <v>56</v>
      </c>
      <c r="B31" s="32">
        <f>-ROUND((B9)*$E$3,2)</f>
        <v>-24754.4</v>
      </c>
      <c r="C31" s="32">
        <f aca="true" t="shared" si="9" ref="C31:K31">-ROUND((C9)*$E$3,2)</f>
        <v>-27552.8</v>
      </c>
      <c r="D31" s="32">
        <f t="shared" si="9"/>
        <v>-85641.6</v>
      </c>
      <c r="E31" s="32">
        <f t="shared" si="9"/>
        <v>-63346.8</v>
      </c>
      <c r="F31" s="32">
        <f t="shared" si="9"/>
        <v>-64024.4</v>
      </c>
      <c r="G31" s="32">
        <f t="shared" si="9"/>
        <v>-43555.6</v>
      </c>
      <c r="H31" s="32">
        <f t="shared" si="9"/>
        <v>-19659.2</v>
      </c>
      <c r="I31" s="32">
        <f t="shared" si="9"/>
        <v>-24956.8</v>
      </c>
      <c r="J31" s="32">
        <f t="shared" si="9"/>
        <v>-27038</v>
      </c>
      <c r="K31" s="32">
        <f t="shared" si="9"/>
        <v>-53864.8</v>
      </c>
      <c r="L31" s="32">
        <f t="shared" si="7"/>
        <v>-434394.39999999997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-5.63</v>
      </c>
      <c r="J33" s="17">
        <v>0</v>
      </c>
      <c r="K33" s="17">
        <v>0</v>
      </c>
      <c r="L33" s="32">
        <f t="shared" si="7"/>
        <v>-5.63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-12107.4</v>
      </c>
      <c r="J34" s="17">
        <v>0</v>
      </c>
      <c r="K34" s="17">
        <v>0</v>
      </c>
      <c r="L34" s="32">
        <f t="shared" si="7"/>
        <v>-12107.4</v>
      </c>
      <c r="M34"/>
    </row>
    <row r="35" spans="1:13" s="35" customFormat="1" ht="18.75" customHeight="1">
      <c r="A35" s="26" t="s">
        <v>33</v>
      </c>
      <c r="B35" s="37">
        <f>SUM(B36:B48)</f>
        <v>777.1599999999999</v>
      </c>
      <c r="C35" s="37">
        <f aca="true" t="shared" si="10" ref="C35:K35">SUM(C36:C48)</f>
        <v>21952.42</v>
      </c>
      <c r="D35" s="37">
        <f t="shared" si="10"/>
        <v>95956.30000000003</v>
      </c>
      <c r="E35" s="37">
        <f t="shared" si="10"/>
        <v>61323.170000000006</v>
      </c>
      <c r="F35" s="37">
        <f t="shared" si="10"/>
        <v>85785.96999999997</v>
      </c>
      <c r="G35" s="37">
        <f t="shared" si="10"/>
        <v>7249.619999999999</v>
      </c>
      <c r="H35" s="37">
        <f t="shared" si="10"/>
        <v>17324.24</v>
      </c>
      <c r="I35" s="37">
        <f t="shared" si="10"/>
        <v>30648.679999999986</v>
      </c>
      <c r="J35" s="37">
        <f t="shared" si="10"/>
        <v>39911.55</v>
      </c>
      <c r="K35" s="37">
        <f t="shared" si="10"/>
        <v>55848.3</v>
      </c>
      <c r="L35" s="32">
        <f t="shared" si="7"/>
        <v>416777.41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-11339.57</v>
      </c>
      <c r="C39" s="17">
        <v>-9990.38</v>
      </c>
      <c r="D39" s="17">
        <v>-17998.89</v>
      </c>
      <c r="E39" s="17">
        <v>-19494.04</v>
      </c>
      <c r="F39" s="17">
        <v>-9998.11</v>
      </c>
      <c r="G39" s="17">
        <v>-38995.99</v>
      </c>
      <c r="H39" s="17">
        <v>-3583.89</v>
      </c>
      <c r="I39" s="17">
        <v>-7920</v>
      </c>
      <c r="J39" s="17">
        <v>-4981.79</v>
      </c>
      <c r="K39" s="17">
        <v>-4863.91</v>
      </c>
      <c r="L39" s="29">
        <f aca="true" t="shared" si="11" ref="L39:L50">SUM(B39:K39)</f>
        <v>-129166.56999999998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32">
        <v>-2490.5</v>
      </c>
      <c r="C46" s="32">
        <v>-2000.15</v>
      </c>
      <c r="D46" s="32">
        <v>-6503.7</v>
      </c>
      <c r="E46" s="32">
        <v>-5316.52</v>
      </c>
      <c r="F46" s="32">
        <v>-5458.46</v>
      </c>
      <c r="G46" s="32">
        <v>-3200.23</v>
      </c>
      <c r="H46" s="32">
        <v>-1858.2</v>
      </c>
      <c r="I46" s="32">
        <v>-2413.08</v>
      </c>
      <c r="J46" s="32">
        <v>-2800.2</v>
      </c>
      <c r="K46" s="32">
        <v>-3484.13</v>
      </c>
      <c r="L46" s="32">
        <f t="shared" si="11"/>
        <v>-35525.17</v>
      </c>
    </row>
    <row r="47" spans="1:12" ht="18.75" customHeight="1">
      <c r="A47" s="36" t="s">
        <v>78</v>
      </c>
      <c r="B47" s="32">
        <v>24653.819999999996</v>
      </c>
      <c r="C47" s="32">
        <v>23142.339999999997</v>
      </c>
      <c r="D47" s="32">
        <v>82128.77000000002</v>
      </c>
      <c r="E47" s="32">
        <v>62077.609999999986</v>
      </c>
      <c r="F47" s="32">
        <v>69027.33999999997</v>
      </c>
      <c r="G47" s="32">
        <v>33712.03</v>
      </c>
      <c r="H47" s="32">
        <v>21282.63</v>
      </c>
      <c r="I47" s="32">
        <v>27941.20999999999</v>
      </c>
      <c r="J47" s="32">
        <v>32517.36</v>
      </c>
      <c r="K47" s="32">
        <v>43769.14000000002</v>
      </c>
      <c r="L47" s="32">
        <f t="shared" si="11"/>
        <v>420252.2499999999</v>
      </c>
    </row>
    <row r="48" spans="1:12" ht="18.75" customHeight="1">
      <c r="A48" s="36" t="s">
        <v>79</v>
      </c>
      <c r="B48" s="32">
        <v>11506.46</v>
      </c>
      <c r="C48" s="32">
        <v>10800.610000000002</v>
      </c>
      <c r="D48" s="32">
        <v>38330.12000000001</v>
      </c>
      <c r="E48" s="32">
        <v>28971.94000000002</v>
      </c>
      <c r="F48" s="32">
        <v>32215.200000000008</v>
      </c>
      <c r="G48" s="32">
        <v>15733.810000000001</v>
      </c>
      <c r="H48" s="32">
        <v>9932.240000000002</v>
      </c>
      <c r="I48" s="32">
        <v>13040.549999999994</v>
      </c>
      <c r="J48" s="32">
        <v>15176.180000000004</v>
      </c>
      <c r="K48" s="32">
        <v>20427.199999999986</v>
      </c>
      <c r="L48" s="32">
        <f t="shared" si="11"/>
        <v>196134.31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80</v>
      </c>
      <c r="B50" s="32">
        <v>-421740.63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2">
        <f t="shared" si="11"/>
        <v>-421740.63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IF(B18+B29+B42+B53&lt;0,0,B18+B29+B53)</f>
        <v>30777.419999999984</v>
      </c>
      <c r="C52" s="40">
        <f aca="true" t="shared" si="12" ref="C52:K52">IF(C18+C29+C42+C53&lt;0,0,C18+C29+C53)</f>
        <v>376345.12000000005</v>
      </c>
      <c r="D52" s="40">
        <f t="shared" si="12"/>
        <v>1251927.9200000002</v>
      </c>
      <c r="E52" s="40">
        <f t="shared" si="12"/>
        <v>1013169.0399999999</v>
      </c>
      <c r="F52" s="40">
        <f t="shared" si="12"/>
        <v>1063415.48</v>
      </c>
      <c r="G52" s="40">
        <f t="shared" si="12"/>
        <v>575897.07</v>
      </c>
      <c r="H52" s="40">
        <f t="shared" si="12"/>
        <v>351959.0899999999</v>
      </c>
      <c r="I52" s="40">
        <f t="shared" si="12"/>
        <v>453942.51999999996</v>
      </c>
      <c r="J52" s="40">
        <f t="shared" si="12"/>
        <v>547659.72</v>
      </c>
      <c r="K52" s="40">
        <f t="shared" si="12"/>
        <v>667823.0599999999</v>
      </c>
      <c r="L52" s="41">
        <f>SUM(B52:K52)</f>
        <v>6332916.439999999</v>
      </c>
      <c r="M52" s="53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IF(B18+B29+B42+B53&gt;0,0,B18+B29+B53)</f>
        <v>0</v>
      </c>
      <c r="C54" s="32">
        <f aca="true" t="shared" si="13" ref="C54:K54">IF(C18+C29+C42+C53&gt;0,0,C18+C29+C53)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30777.42</v>
      </c>
      <c r="C58" s="40">
        <f aca="true" t="shared" si="14" ref="C58:J58">SUM(C59:C70)</f>
        <v>376345.11</v>
      </c>
      <c r="D58" s="40">
        <f t="shared" si="14"/>
        <v>1251927.93</v>
      </c>
      <c r="E58" s="40">
        <f t="shared" si="14"/>
        <v>1013169.03</v>
      </c>
      <c r="F58" s="40">
        <f t="shared" si="14"/>
        <v>1063415.48</v>
      </c>
      <c r="G58" s="40">
        <f t="shared" si="14"/>
        <v>575897.06</v>
      </c>
      <c r="H58" s="40">
        <f t="shared" si="14"/>
        <v>351959.09</v>
      </c>
      <c r="I58" s="40">
        <f>SUM(I59:I73)</f>
        <v>453942.52</v>
      </c>
      <c r="J58" s="40">
        <f t="shared" si="14"/>
        <v>547659.72</v>
      </c>
      <c r="K58" s="40">
        <f>SUM(K59:K72)</f>
        <v>667823.0499999999</v>
      </c>
      <c r="L58" s="45">
        <f>SUM(B58:K58)</f>
        <v>6332916.41</v>
      </c>
      <c r="M58" s="39"/>
    </row>
    <row r="59" spans="1:13" ht="18.75" customHeight="1">
      <c r="A59" s="46" t="s">
        <v>49</v>
      </c>
      <c r="B59" s="47">
        <v>30777.42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30777.42</v>
      </c>
      <c r="M59" s="39"/>
    </row>
    <row r="60" spans="1:12" ht="18.75" customHeight="1">
      <c r="A60" s="46" t="s">
        <v>59</v>
      </c>
      <c r="B60" s="17">
        <v>0</v>
      </c>
      <c r="C60" s="47">
        <v>328662.18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328662.18</v>
      </c>
    </row>
    <row r="61" spans="1:12" ht="18.75" customHeight="1">
      <c r="A61" s="46" t="s">
        <v>60</v>
      </c>
      <c r="B61" s="17">
        <v>0</v>
      </c>
      <c r="C61" s="47">
        <v>47682.93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47682.93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1251927.93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1251927.93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1013169.03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1013169.03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1063415.48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1063415.48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575897.06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575897.06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351959.09</v>
      </c>
      <c r="I66" s="17">
        <v>0</v>
      </c>
      <c r="J66" s="17">
        <v>0</v>
      </c>
      <c r="K66" s="17">
        <v>0</v>
      </c>
      <c r="L66" s="45">
        <f t="shared" si="15"/>
        <v>351959.09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547659.72</v>
      </c>
      <c r="K68" s="17">
        <v>0</v>
      </c>
      <c r="L68" s="45">
        <f t="shared" si="15"/>
        <v>547659.72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214638.33</v>
      </c>
      <c r="L69" s="45">
        <f t="shared" si="15"/>
        <v>214638.33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294309.62</v>
      </c>
      <c r="L70" s="45">
        <f t="shared" si="15"/>
        <v>294309.62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8">
        <v>158875.1</v>
      </c>
      <c r="L72" s="48">
        <f>SUM(B72:K72)</f>
        <v>158875.1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453942.52</v>
      </c>
      <c r="J73" s="51">
        <v>0</v>
      </c>
      <c r="K73" s="51">
        <v>0</v>
      </c>
      <c r="L73" s="50">
        <f>SUM(B73:K73)</f>
        <v>453942.52</v>
      </c>
    </row>
    <row r="74" spans="1:12" ht="18" customHeight="1">
      <c r="A74" s="62" t="s">
        <v>82</v>
      </c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1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2022-02-08T15:16:18Z</dcterms:modified>
  <cp:category/>
  <cp:version/>
  <cp:contentType/>
  <cp:contentStatus/>
</cp:coreProperties>
</file>