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<sst xmlns="http://schemas.openxmlformats.org/spreadsheetml/2006/main" count="81" uniqueCount="80">
  <si>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</si>
  <si>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</si>
  <si>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</si>
  <si>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</si>
  <si>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</si>
  <si>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</si>
  <si>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</si>
  <si>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</si>
  <si>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</si>
  <si>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</si>
  <si>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</si>
  <si>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</si>
  <si>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</si>
  <si>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</si>
  <si>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</si>
  <si>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</si>
  <si>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</si>
  <si>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</si>
  <si>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</si>
  <si>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</si>
  <si>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</si>
  <si>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</si>
  <si>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</si>
  <si>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</si>
  <si>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</si>
  <si>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</si>
  <si>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</si>
  <si>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</si>
  <si>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</si>
  <si>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</si>
  <si>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</si>
  <si>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</si>
  <si>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</si>
  <si>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</si>
  <si>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</si>
  <si>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</si>
  <si>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</si>
  <si>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</si>
  <si>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</si>
  <si>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</si>
  <si>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</si>
  <si>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</si>
  <si>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</si>
  <si>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</si>
  <si>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</si>
  <si>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</si>
  <si>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</si>
  <si>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</si>
  <si>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</si>
  <si>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</si>
  <si>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</si>
  <si>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</si>
  <si>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</si>
  <si>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</si>
  <si>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</si>
  <si>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</si>
  <si>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</si>
  <si>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</si>
  <si>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</si>
  <si>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</si>
  <si>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</si>
  <si>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</si>
  <si>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</si>
  <si>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</si>
  <si>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</si>
  <si>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</si>
  <si>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</si>
  <si>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</si>
  <si>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</si>
  <si>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</si>
  <si>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</si>
  <si>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</si>
  <si>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</si>
  <si>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</si>
  <si>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27/01/22 - VENCIMENTO 03/02/22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</si>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</sst>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72717</v>
      </c>
      <c r="C7" s="10">
        <f>C8+C11</f>
        <v>89146</v>
      </c>
      <c r="D7" s="10">
        <f aca="true" t="shared" si="0" ref="D7:K7">D8+D11</f>
        <v>258182</v>
      </c>
      <c r="E7" s="10">
        <f t="shared" si="0"/>
        <v>213892</v>
      </c>
      <c r="F7" s="10">
        <f t="shared" si="0"/>
        <v>225164</v>
      </c>
      <c r="G7" s="10">
        <f t="shared" si="0"/>
        <v>119884</v>
      </c>
      <c r="H7" s="10">
        <f t="shared" si="0"/>
        <v>62586</v>
      </c>
      <c r="I7" s="10">
        <f t="shared" si="0"/>
        <v>103203</v>
      </c>
      <c r="J7" s="10">
        <f t="shared" si="0"/>
        <v>96136</v>
      </c>
      <c r="K7" s="10">
        <f t="shared" si="0"/>
        <v>180202</v>
      </c>
      <c r="L7" s="10">
        <f>SUM(B7:K7)</f>
        <v>1421112</v>
      </c>
      <c r="M7" s="11"/>
    </row>
    <row r="8" spans="1:13" ht="17.25" customHeight="1">
      <c r="A8" s="12" t="s">
        <v>18</v>
      </c>
      <c r="B8" s="13">
        <f>B9+B10</f>
        <v>5688</v>
      </c>
      <c r="C8" s="13">
        <f aca="true" t="shared" si="1" ref="C8:K8">C9+C10</f>
        <v>6823</v>
      </c>
      <c r="D8" s="13">
        <f t="shared" si="1"/>
        <v>19846</v>
      </c>
      <c r="E8" s="13">
        <f t="shared" si="1"/>
        <v>14595</v>
      </c>
      <c r="F8" s="13">
        <f t="shared" si="1"/>
        <v>14334</v>
      </c>
      <c r="G8" s="13">
        <f t="shared" si="1"/>
        <v>10042</v>
      </c>
      <c r="H8" s="13">
        <f t="shared" si="1"/>
        <v>4485</v>
      </c>
      <c r="I8" s="13">
        <f t="shared" si="1"/>
        <v>5531</v>
      </c>
      <c r="J8" s="13">
        <f t="shared" si="1"/>
        <v>6496</v>
      </c>
      <c r="K8" s="13">
        <f t="shared" si="1"/>
        <v>12239</v>
      </c>
      <c r="L8" s="13">
        <f>SUM(B8:K8)</f>
        <v>100079</v>
      </c>
      <c r="M8"/>
    </row>
    <row r="9" spans="1:13" ht="17.25" customHeight="1">
      <c r="A9" s="14" t="s">
        <v>19</v>
      </c>
      <c r="B9" s="15">
        <v>5686</v>
      </c>
      <c r="C9" s="15">
        <v>6823</v>
      </c>
      <c r="D9" s="15">
        <v>19846</v>
      </c>
      <c r="E9" s="15">
        <v>14595</v>
      </c>
      <c r="F9" s="15">
        <v>14334</v>
      </c>
      <c r="G9" s="15">
        <v>10042</v>
      </c>
      <c r="H9" s="15">
        <v>4476</v>
      </c>
      <c r="I9" s="15">
        <v>5531</v>
      </c>
      <c r="J9" s="15">
        <v>6496</v>
      </c>
      <c r="K9" s="15">
        <v>12239</v>
      </c>
      <c r="L9" s="13">
        <f>SUM(B9:K9)</f>
        <v>100068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67029</v>
      </c>
      <c r="C11" s="15">
        <v>82323</v>
      </c>
      <c r="D11" s="15">
        <v>238336</v>
      </c>
      <c r="E11" s="15">
        <v>199297</v>
      </c>
      <c r="F11" s="15">
        <v>210830</v>
      </c>
      <c r="G11" s="15">
        <v>109842</v>
      </c>
      <c r="H11" s="15">
        <v>58101</v>
      </c>
      <c r="I11" s="15">
        <v>97672</v>
      </c>
      <c r="J11" s="15">
        <v>89640</v>
      </c>
      <c r="K11" s="15">
        <v>167963</v>
      </c>
      <c r="L11" s="13">
        <f>SUM(B11:K11)</f>
        <v>1321033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1.010423564914758</v>
      </c>
      <c r="C16" s="22">
        <v>1.210092718914861</v>
      </c>
      <c r="D16" s="22">
        <v>1.117861699946523</v>
      </c>
      <c r="E16" s="22">
        <v>1.088759066654297</v>
      </c>
      <c r="F16" s="22">
        <v>1.185692920986771</v>
      </c>
      <c r="G16" s="22">
        <v>1.196410923718266</v>
      </c>
      <c r="H16" s="22">
        <v>1.153628212827053</v>
      </c>
      <c r="I16" s="22">
        <v>1.15965512118562</v>
      </c>
      <c r="J16" s="22">
        <v>1.345627853925993</v>
      </c>
      <c r="K16" s="22">
        <v>1.088069912289664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476054.33</v>
      </c>
      <c r="C18" s="25">
        <f aca="true" t="shared" si="2" ref="C18:L18">C19+C20+C21+C22+C23+C24+C25+C26</f>
        <v>386731.07</v>
      </c>
      <c r="D18" s="25">
        <f t="shared" si="2"/>
        <v>1240726.3</v>
      </c>
      <c r="E18" s="25">
        <f t="shared" si="2"/>
        <v>1009300.03</v>
      </c>
      <c r="F18" s="25">
        <f t="shared" si="2"/>
        <v>1033909.0200000001</v>
      </c>
      <c r="G18" s="25">
        <f t="shared" si="2"/>
        <v>610714.37</v>
      </c>
      <c r="H18" s="25">
        <f t="shared" si="2"/>
        <v>341243.94</v>
      </c>
      <c r="I18" s="25">
        <f t="shared" si="2"/>
        <v>457674.34</v>
      </c>
      <c r="J18" s="25">
        <f t="shared" si="2"/>
        <v>536654.61</v>
      </c>
      <c r="K18" s="25">
        <f t="shared" si="2"/>
        <v>664930.64</v>
      </c>
      <c r="L18" s="25">
        <f t="shared" si="2"/>
        <v>6757938.65</v>
      </c>
      <c r="M18"/>
    </row>
    <row r="19" spans="1:13" ht="17.25" customHeight="1">
      <c r="A19" s="26" t="s">
        <v>77</v>
      </c>
      <c r="B19" s="60">
        <f>ROUND((B13+B14)*B7,2)</f>
        <v>467424.88</v>
      </c>
      <c r="C19" s="60">
        <f aca="true" t="shared" si="3" ref="C19:K19">ROUND((C13+C14)*C7,2)</f>
        <v>311859.45</v>
      </c>
      <c r="D19" s="60">
        <f t="shared" si="3"/>
        <v>1074966.58</v>
      </c>
      <c r="E19" s="60">
        <f t="shared" si="3"/>
        <v>902089.51</v>
      </c>
      <c r="F19" s="60">
        <f t="shared" si="3"/>
        <v>839051.13</v>
      </c>
      <c r="G19" s="60">
        <f t="shared" si="3"/>
        <v>491212.7</v>
      </c>
      <c r="H19" s="60">
        <f t="shared" si="3"/>
        <v>282475.65</v>
      </c>
      <c r="I19" s="60">
        <f t="shared" si="3"/>
        <v>386195.95</v>
      </c>
      <c r="J19" s="60">
        <f t="shared" si="3"/>
        <v>387447.31</v>
      </c>
      <c r="K19" s="60">
        <f t="shared" si="3"/>
        <v>593062.8</v>
      </c>
      <c r="L19" s="32">
        <f>SUM(B19:K19)</f>
        <v>5735785.96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4872.23</v>
      </c>
      <c r="C20" s="32">
        <f t="shared" si="4"/>
        <v>65519.4</v>
      </c>
      <c r="D20" s="32">
        <f t="shared" si="4"/>
        <v>126697.39</v>
      </c>
      <c r="E20" s="32">
        <f t="shared" si="4"/>
        <v>80068.62</v>
      </c>
      <c r="F20" s="32">
        <f t="shared" si="4"/>
        <v>155805.86</v>
      </c>
      <c r="G20" s="32">
        <f t="shared" si="4"/>
        <v>96479.54</v>
      </c>
      <c r="H20" s="32">
        <f t="shared" si="4"/>
        <v>43396.23</v>
      </c>
      <c r="I20" s="32">
        <f t="shared" si="4"/>
        <v>61658.16</v>
      </c>
      <c r="J20" s="32">
        <f t="shared" si="4"/>
        <v>133912.58</v>
      </c>
      <c r="K20" s="32">
        <f t="shared" si="4"/>
        <v>52230.99</v>
      </c>
      <c r="L20" s="32">
        <f aca="true" t="shared" si="5" ref="L19:L26">SUM(B20:K20)</f>
        <v>820641</v>
      </c>
      <c r="M20"/>
    </row>
    <row r="21" spans="1:13" ht="17.25" customHeight="1">
      <c r="A21" s="26" t="s">
        <v>25</v>
      </c>
      <c r="B21" s="32">
        <v>1831.46</v>
      </c>
      <c r="C21" s="32">
        <v>7510</v>
      </c>
      <c r="D21" s="32">
        <v>34936.97</v>
      </c>
      <c r="E21" s="32">
        <v>23234.68</v>
      </c>
      <c r="F21" s="32">
        <v>36597.16</v>
      </c>
      <c r="G21" s="32">
        <v>22444.29</v>
      </c>
      <c r="H21" s="32">
        <v>13573.93</v>
      </c>
      <c r="I21" s="32">
        <v>7910.71</v>
      </c>
      <c r="J21" s="32">
        <v>11835.38</v>
      </c>
      <c r="K21" s="32">
        <v>16056.84</v>
      </c>
      <c r="L21" s="32">
        <f t="shared" si="5"/>
        <v>175931.41999999998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450.2</v>
      </c>
      <c r="C26" s="32">
        <v>366.66</v>
      </c>
      <c r="D26" s="32">
        <v>1174.24</v>
      </c>
      <c r="E26" s="32">
        <v>956.1</v>
      </c>
      <c r="F26" s="32">
        <v>979.31</v>
      </c>
      <c r="G26" s="32">
        <v>577.84</v>
      </c>
      <c r="H26" s="32">
        <v>322.57</v>
      </c>
      <c r="I26" s="32">
        <v>433.96</v>
      </c>
      <c r="J26" s="32">
        <v>508.22</v>
      </c>
      <c r="K26" s="32">
        <v>628.89</v>
      </c>
      <c r="L26" s="32">
        <f t="shared" si="5"/>
        <v>6397.99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-49074.86</v>
      </c>
      <c r="C29" s="32">
        <f t="shared" si="6"/>
        <v>-32060.06</v>
      </c>
      <c r="D29" s="32">
        <f t="shared" si="6"/>
        <v>-93851.90999999999</v>
      </c>
      <c r="E29" s="32">
        <f t="shared" si="6"/>
        <v>-74450.34</v>
      </c>
      <c r="F29" s="32">
        <f t="shared" si="6"/>
        <v>-68515.16</v>
      </c>
      <c r="G29" s="32">
        <f t="shared" si="6"/>
        <v>-47397.94</v>
      </c>
      <c r="H29" s="32">
        <f t="shared" si="6"/>
        <v>-29936.620000000003</v>
      </c>
      <c r="I29" s="32">
        <f t="shared" si="6"/>
        <v>-40379.57000000001</v>
      </c>
      <c r="J29" s="32">
        <f t="shared" si="6"/>
        <v>-31408.410000000003</v>
      </c>
      <c r="K29" s="32">
        <f t="shared" si="6"/>
        <v>-57348.63</v>
      </c>
      <c r="L29" s="32">
        <f aca="true" t="shared" si="7" ref="L29:L36">SUM(B29:K29)</f>
        <v>-524423.5</v>
      </c>
      <c r="M29"/>
    </row>
    <row r="30" spans="1:13" ht="18.75" customHeight="1">
      <c r="A30" s="26" t="s">
        <v>29</v>
      </c>
      <c r="B30" s="32">
        <f>B31+B32+B33+B34</f>
        <v>-25018.4</v>
      </c>
      <c r="C30" s="32">
        <f aca="true" t="shared" si="8" ref="C30:K30">C31+C32+C33+C34</f>
        <v>-30021.2</v>
      </c>
      <c r="D30" s="32">
        <f t="shared" si="8"/>
        <v>-87322.4</v>
      </c>
      <c r="E30" s="32">
        <f t="shared" si="8"/>
        <v>-64218</v>
      </c>
      <c r="F30" s="32">
        <f t="shared" si="8"/>
        <v>-63069.6</v>
      </c>
      <c r="G30" s="32">
        <f t="shared" si="8"/>
        <v>-44184.8</v>
      </c>
      <c r="H30" s="32">
        <f t="shared" si="8"/>
        <v>-19694.4</v>
      </c>
      <c r="I30" s="32">
        <f t="shared" si="8"/>
        <v>-37966.490000000005</v>
      </c>
      <c r="J30" s="32">
        <f t="shared" si="8"/>
        <v>-28582.4</v>
      </c>
      <c r="K30" s="32">
        <f t="shared" si="8"/>
        <v>-53851.6</v>
      </c>
      <c r="L30" s="32">
        <f t="shared" si="7"/>
        <v>-453929.29</v>
      </c>
      <c r="M30"/>
    </row>
    <row r="31" spans="1:13" s="35" customFormat="1" ht="18.75" customHeight="1">
      <c r="A31" s="33" t="s">
        <v>57</v>
      </c>
      <c r="B31" s="32">
        <f>-ROUND((B9)*$E$3,2)</f>
        <v>-25018.4</v>
      </c>
      <c r="C31" s="32">
        <f aca="true" t="shared" si="9" ref="C31:K31">-ROUND((C9)*$E$3,2)</f>
        <v>-30021.2</v>
      </c>
      <c r="D31" s="32">
        <f t="shared" si="9"/>
        <v>-87322.4</v>
      </c>
      <c r="E31" s="32">
        <f t="shared" si="9"/>
        <v>-64218</v>
      </c>
      <c r="F31" s="32">
        <f t="shared" si="9"/>
        <v>-63069.6</v>
      </c>
      <c r="G31" s="32">
        <f t="shared" si="9"/>
        <v>-44184.8</v>
      </c>
      <c r="H31" s="32">
        <f t="shared" si="9"/>
        <v>-19694.4</v>
      </c>
      <c r="I31" s="32">
        <f t="shared" si="9"/>
        <v>-24336.4</v>
      </c>
      <c r="J31" s="32">
        <f t="shared" si="9"/>
        <v>-28582.4</v>
      </c>
      <c r="K31" s="32">
        <f t="shared" si="9"/>
        <v>-53851.6</v>
      </c>
      <c r="L31" s="32">
        <f t="shared" si="7"/>
        <v>-440299.2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-13630.09</v>
      </c>
      <c r="J34" s="17">
        <v>0</v>
      </c>
      <c r="K34" s="17">
        <v>0</v>
      </c>
      <c r="L34" s="32">
        <f t="shared" si="7"/>
        <v>-13630.09</v>
      </c>
      <c r="M34"/>
    </row>
    <row r="35" spans="1:13" s="35" customFormat="1" ht="18.75" customHeight="1">
      <c r="A35" s="26" t="s">
        <v>33</v>
      </c>
      <c r="B35" s="37">
        <f>SUM(B36:B47)</f>
        <v>-24056.46</v>
      </c>
      <c r="C35" s="37">
        <f aca="true" t="shared" si="10" ref="C35:K35">SUM(C36:C47)</f>
        <v>-2038.86</v>
      </c>
      <c r="D35" s="37">
        <f t="shared" si="10"/>
        <v>-6529.51</v>
      </c>
      <c r="E35" s="37">
        <f t="shared" si="10"/>
        <v>-10232.34</v>
      </c>
      <c r="F35" s="37">
        <f t="shared" si="10"/>
        <v>-5445.56</v>
      </c>
      <c r="G35" s="37">
        <f t="shared" si="10"/>
        <v>-3213.14</v>
      </c>
      <c r="H35" s="37">
        <f t="shared" si="10"/>
        <v>-10242.220000000001</v>
      </c>
      <c r="I35" s="37">
        <f t="shared" si="10"/>
        <v>-2413.08</v>
      </c>
      <c r="J35" s="37">
        <f t="shared" si="10"/>
        <v>-2826.01</v>
      </c>
      <c r="K35" s="37">
        <f t="shared" si="10"/>
        <v>-3497.03</v>
      </c>
      <c r="L35" s="32">
        <f t="shared" si="7"/>
        <v>-70494.20999999999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-2503.41</v>
      </c>
      <c r="C46" s="17">
        <v>-2038.86</v>
      </c>
      <c r="D46" s="17">
        <v>-6529.51</v>
      </c>
      <c r="E46" s="17">
        <v>-5316.52</v>
      </c>
      <c r="F46" s="17">
        <v>-5445.56</v>
      </c>
      <c r="G46" s="17">
        <v>-3213.14</v>
      </c>
      <c r="H46" s="17">
        <v>-1793.68</v>
      </c>
      <c r="I46" s="17">
        <v>-2413.08</v>
      </c>
      <c r="J46" s="17">
        <v>-2826.01</v>
      </c>
      <c r="K46" s="17">
        <v>-3497.03</v>
      </c>
      <c r="L46" s="29">
        <f t="shared" si="11"/>
        <v>-35576.8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426979.47000000003</v>
      </c>
      <c r="C50" s="40">
        <f aca="true" t="shared" si="12" ref="C50:K50">IF(C18+C29+C42+C51&lt;0,0,C18+C29+C51)</f>
        <v>354671.01</v>
      </c>
      <c r="D50" s="40">
        <f t="shared" si="12"/>
        <v>1146874.3900000001</v>
      </c>
      <c r="E50" s="40">
        <f t="shared" si="12"/>
        <v>934849.6900000001</v>
      </c>
      <c r="F50" s="40">
        <f t="shared" si="12"/>
        <v>965393.8600000001</v>
      </c>
      <c r="G50" s="40">
        <f t="shared" si="12"/>
        <v>563316.4299999999</v>
      </c>
      <c r="H50" s="40">
        <f t="shared" si="12"/>
        <v>311307.32</v>
      </c>
      <c r="I50" s="40">
        <f t="shared" si="12"/>
        <v>417294.77</v>
      </c>
      <c r="J50" s="40">
        <f t="shared" si="12"/>
        <v>505246.19999999995</v>
      </c>
      <c r="K50" s="40">
        <f t="shared" si="12"/>
        <v>607582.01</v>
      </c>
      <c r="L50" s="41">
        <f>SUM(B50:K50)</f>
        <v>6233515.149999999</v>
      </c>
      <c r="M50" s="53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426979.47</v>
      </c>
      <c r="C56" s="40">
        <f aca="true" t="shared" si="14" ref="C56:J56">SUM(C57:C68)</f>
        <v>354671.01</v>
      </c>
      <c r="D56" s="40">
        <f t="shared" si="14"/>
        <v>1146874.38</v>
      </c>
      <c r="E56" s="40">
        <f t="shared" si="14"/>
        <v>934849.69</v>
      </c>
      <c r="F56" s="40">
        <f t="shared" si="14"/>
        <v>965393.85</v>
      </c>
      <c r="G56" s="40">
        <f t="shared" si="14"/>
        <v>563316.43</v>
      </c>
      <c r="H56" s="40">
        <f t="shared" si="14"/>
        <v>311307.32</v>
      </c>
      <c r="I56" s="40">
        <f>SUM(I57:I71)</f>
        <v>417294.77</v>
      </c>
      <c r="J56" s="40">
        <f t="shared" si="14"/>
        <v>505246.2</v>
      </c>
      <c r="K56" s="40">
        <f>SUM(K57:K70)</f>
        <v>607582.01</v>
      </c>
      <c r="L56" s="45">
        <f>SUM(B56:K56)</f>
        <v>6233515.13</v>
      </c>
      <c r="M56" s="39"/>
    </row>
    <row r="57" spans="1:13" ht="18.75" customHeight="1">
      <c r="A57" s="46" t="s">
        <v>50</v>
      </c>
      <c r="B57" s="47">
        <v>426979.47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426979.47</v>
      </c>
      <c r="M57" s="39"/>
    </row>
    <row r="58" spans="1:12" ht="18.75" customHeight="1">
      <c r="A58" s="46" t="s">
        <v>60</v>
      </c>
      <c r="B58" s="17">
        <v>0</v>
      </c>
      <c r="C58" s="47">
        <v>308209.11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308209.11</v>
      </c>
    </row>
    <row r="59" spans="1:12" ht="18.75" customHeight="1">
      <c r="A59" s="46" t="s">
        <v>61</v>
      </c>
      <c r="B59" s="17">
        <v>0</v>
      </c>
      <c r="C59" s="47">
        <v>46461.9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46461.9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1146874.38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1146874.38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934849.69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934849.69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965393.85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965393.85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563316.43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563316.43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311307.32</v>
      </c>
      <c r="I64" s="17">
        <v>0</v>
      </c>
      <c r="J64" s="17">
        <v>0</v>
      </c>
      <c r="K64" s="17">
        <v>0</v>
      </c>
      <c r="L64" s="45">
        <f t="shared" si="15"/>
        <v>311307.32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505246.2</v>
      </c>
      <c r="K66" s="17">
        <v>0</v>
      </c>
      <c r="L66" s="45">
        <f t="shared" si="15"/>
        <v>505246.2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340367.44</v>
      </c>
      <c r="L67" s="45">
        <f t="shared" si="15"/>
        <v>340367.44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267214.57</v>
      </c>
      <c r="L68" s="45">
        <f t="shared" si="15"/>
        <v>267214.57</v>
      </c>
    </row>
    <row r="69" spans="1:12" ht="18.75" customHeight="1">
      <c r="A69" s="46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0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5">
        <f>SUM(B70:K70)</f>
        <v>0</v>
      </c>
    </row>
    <row r="71" spans="1:12" ht="18" customHeight="1">
      <c r="A71" s="49" t="s">
        <v>79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417294.77</v>
      </c>
      <c r="J71" s="51">
        <v>0</v>
      </c>
      <c r="K71" s="51">
        <v>0</v>
      </c>
      <c r="L71" s="50">
        <f>SUM(B71:K71)</f>
        <v>417294.77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2022-02-05T20:52:33Z</dcterms:modified>
  <cp:category/>
  <cp:version/>
  <cp:contentType/>
  <cp:contentStatus/>
</cp:coreProperties>
</file>