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'detalhamento'!$A$1:$L$71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<sst xmlns="http://schemas.openxmlformats.org/spreadsheetml/2006/main" count="83" uniqueCount="82">
  <si>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</si>
  <si>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</si>
  <si>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</si>
  <si>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</si>
  <si>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</si>
  <si>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</si>
  <si>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</si>
  <si>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</si>
  <si>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</si>
  <si>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</si>
  <si>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</si>
  <si>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</si>
  <si>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</si>
  <si>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</si>
  <si>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</si>
  <si>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</si>
  <si>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</si>
  <si>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</si>
  <si>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</si>
  <si>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</si>
  <si>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</si>
  <si>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</si>
  <si>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</si>
  <si>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</si>
  <si>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</si>
  <si>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</si>
  <si>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</si>
  <si>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</si>
  <si>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</si>
  <si>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</si>
  <si>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</si>
  <si>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</si>
  <si>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</si>
  <si>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</si>
  <si>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</si>
  <si>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</si>
  <si>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</si>
  <si>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</si>
  <si>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</si>
  <si>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</si>
  <si>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</si>
  <si>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</si>
  <si>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</si>
  <si>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</si>
  <si>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</si>
  <si>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</si>
  <si>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</si>
  <si>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</si>
  <si>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</si>
  <si>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</si>
  <si>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</si>
  <si>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</si>
  <si>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</si>
  <si>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</si>
  <si>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</si>
  <si>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</si>
  <si>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</si>
  <si>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</si>
  <si>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</si>
  <si>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</si>
  <si>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</si>
  <si>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</si>
  <si>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</si>
  <si>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</si>
  <si>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</si>
  <si>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</si>
  <si>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</si>
  <si>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</si>
  <si>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</si>
  <si>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</si>
  <si>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</si>
  <si>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</si>
  <si>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</si>
  <si>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24/01/22 - VENCIMENTO 31/01/22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</si>
  <si>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</si>
  <si>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</si>
  <si>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</si>
  <si>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</si>
  <si>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5.3. Revisão de Remuneração pelo Transporte Coletivo ¹</t>
  </si>
  <si>
    <t>7.15. Consórcio KBPX</t>
  </si>
  <si>
    <t>¹ Rede da madrugada e Arla 32 dez.</t>
  </si>
  <si>
    <t>5.2.12. Indenização Veículo Frota Pública Atende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</si>
</sst>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65276</v>
      </c>
      <c r="C7" s="10">
        <f>C8+C11</f>
        <v>77810</v>
      </c>
      <c r="D7" s="10">
        <f aca="true" t="shared" si="0" ref="D7:K7">D8+D11</f>
        <v>230783</v>
      </c>
      <c r="E7" s="10">
        <f t="shared" si="0"/>
        <v>186588</v>
      </c>
      <c r="F7" s="10">
        <f t="shared" si="0"/>
        <v>202742</v>
      </c>
      <c r="G7" s="10">
        <f t="shared" si="0"/>
        <v>105537</v>
      </c>
      <c r="H7" s="10">
        <f t="shared" si="0"/>
        <v>56184</v>
      </c>
      <c r="I7" s="10">
        <f t="shared" si="0"/>
        <v>92201</v>
      </c>
      <c r="J7" s="10">
        <f t="shared" si="0"/>
        <v>81906</v>
      </c>
      <c r="K7" s="10">
        <f t="shared" si="0"/>
        <v>159882</v>
      </c>
      <c r="L7" s="10">
        <f>SUM(B7:K7)</f>
        <v>1258909</v>
      </c>
      <c r="M7" s="11"/>
    </row>
    <row r="8" spans="1:13" ht="17.25" customHeight="1">
      <c r="A8" s="12" t="s">
        <v>18</v>
      </c>
      <c r="B8" s="13">
        <f>B9+B10</f>
        <v>5537</v>
      </c>
      <c r="C8" s="13">
        <f aca="true" t="shared" si="1" ref="C8:K8">C9+C10</f>
        <v>6138</v>
      </c>
      <c r="D8" s="13">
        <f t="shared" si="1"/>
        <v>18712</v>
      </c>
      <c r="E8" s="13">
        <f t="shared" si="1"/>
        <v>13725</v>
      </c>
      <c r="F8" s="13">
        <f t="shared" si="1"/>
        <v>14198</v>
      </c>
      <c r="G8" s="13">
        <f t="shared" si="1"/>
        <v>9194</v>
      </c>
      <c r="H8" s="13">
        <f t="shared" si="1"/>
        <v>4304</v>
      </c>
      <c r="I8" s="13">
        <f t="shared" si="1"/>
        <v>5309</v>
      </c>
      <c r="J8" s="13">
        <f t="shared" si="1"/>
        <v>5561</v>
      </c>
      <c r="K8" s="13">
        <f t="shared" si="1"/>
        <v>11311</v>
      </c>
      <c r="L8" s="13">
        <f>SUM(B8:K8)</f>
        <v>93989</v>
      </c>
      <c r="M8"/>
    </row>
    <row r="9" spans="1:13" ht="17.25" customHeight="1">
      <c r="A9" s="14" t="s">
        <v>19</v>
      </c>
      <c r="B9" s="15">
        <v>5537</v>
      </c>
      <c r="C9" s="15">
        <v>6138</v>
      </c>
      <c r="D9" s="15">
        <v>18712</v>
      </c>
      <c r="E9" s="15">
        <v>13725</v>
      </c>
      <c r="F9" s="15">
        <v>14198</v>
      </c>
      <c r="G9" s="15">
        <v>9194</v>
      </c>
      <c r="H9" s="15">
        <v>4301</v>
      </c>
      <c r="I9" s="15">
        <v>5309</v>
      </c>
      <c r="J9" s="15">
        <v>5561</v>
      </c>
      <c r="K9" s="15">
        <v>11311</v>
      </c>
      <c r="L9" s="13">
        <f>SUM(B9:K9)</f>
        <v>93986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59739</v>
      </c>
      <c r="C11" s="15">
        <v>71672</v>
      </c>
      <c r="D11" s="15">
        <v>212071</v>
      </c>
      <c r="E11" s="15">
        <v>172863</v>
      </c>
      <c r="F11" s="15">
        <v>188544</v>
      </c>
      <c r="G11" s="15">
        <v>96343</v>
      </c>
      <c r="H11" s="15">
        <v>51880</v>
      </c>
      <c r="I11" s="15">
        <v>86892</v>
      </c>
      <c r="J11" s="15">
        <v>76345</v>
      </c>
      <c r="K11" s="15">
        <v>148571</v>
      </c>
      <c r="L11" s="13">
        <f>SUM(B11:K11)</f>
        <v>1164920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74</v>
      </c>
      <c r="B14" s="20">
        <v>0.2551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1.114038644542241</v>
      </c>
      <c r="C16" s="22">
        <v>1.350552415338825</v>
      </c>
      <c r="D16" s="22">
        <v>1.227552586113706</v>
      </c>
      <c r="E16" s="22">
        <v>1.200153977504755</v>
      </c>
      <c r="F16" s="22">
        <v>1.291733479016975</v>
      </c>
      <c r="G16" s="22">
        <v>1.334876967940122</v>
      </c>
      <c r="H16" s="22">
        <v>1.289300771030785</v>
      </c>
      <c r="I16" s="22">
        <v>1.275173297374246</v>
      </c>
      <c r="J16" s="22">
        <v>1.543518920275887</v>
      </c>
      <c r="K16" s="22">
        <v>1.199206864512159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B19+B20+B21+B22+B23+B24+B25+B26</f>
        <v>470995.37000000005</v>
      </c>
      <c r="C18" s="25">
        <f aca="true" t="shared" si="2" ref="C18:L18">C19+C20+C21+C22+C23+C24+C25+C26</f>
        <v>377070.85</v>
      </c>
      <c r="D18" s="25">
        <f t="shared" si="2"/>
        <v>1218844.99</v>
      </c>
      <c r="E18" s="25">
        <f t="shared" si="2"/>
        <v>970890.38</v>
      </c>
      <c r="F18" s="25">
        <f t="shared" si="2"/>
        <v>1015332.3400000001</v>
      </c>
      <c r="G18" s="25">
        <f t="shared" si="2"/>
        <v>600392.0700000001</v>
      </c>
      <c r="H18" s="25">
        <f t="shared" si="2"/>
        <v>342484.64999999997</v>
      </c>
      <c r="I18" s="25">
        <f t="shared" si="2"/>
        <v>449692.77</v>
      </c>
      <c r="J18" s="25">
        <f t="shared" si="2"/>
        <v>524621.58</v>
      </c>
      <c r="K18" s="25">
        <f t="shared" si="2"/>
        <v>650621.43</v>
      </c>
      <c r="L18" s="25">
        <f t="shared" si="2"/>
        <v>6620946.43</v>
      </c>
      <c r="M18"/>
    </row>
    <row r="19" spans="1:13" ht="17.25" customHeight="1">
      <c r="A19" s="26" t="s">
        <v>76</v>
      </c>
      <c r="B19" s="60">
        <f>ROUND((B13+B14)*B7,2)</f>
        <v>419163.31</v>
      </c>
      <c r="C19" s="60">
        <f aca="true" t="shared" si="3" ref="C19:K19">ROUND((C13+C14)*C7,2)</f>
        <v>272202.72</v>
      </c>
      <c r="D19" s="60">
        <f t="shared" si="3"/>
        <v>960888.1</v>
      </c>
      <c r="E19" s="60">
        <f t="shared" si="3"/>
        <v>786934.89</v>
      </c>
      <c r="F19" s="60">
        <f t="shared" si="3"/>
        <v>755497.79</v>
      </c>
      <c r="G19" s="60">
        <f t="shared" si="3"/>
        <v>432427.3</v>
      </c>
      <c r="H19" s="60">
        <f t="shared" si="3"/>
        <v>253580.87</v>
      </c>
      <c r="I19" s="60">
        <f t="shared" si="3"/>
        <v>345025.36</v>
      </c>
      <c r="J19" s="60">
        <f t="shared" si="3"/>
        <v>330097.56</v>
      </c>
      <c r="K19" s="60">
        <f t="shared" si="3"/>
        <v>526187.65</v>
      </c>
      <c r="L19" s="32">
        <f>SUM(B19:K19)</f>
        <v>5082005.55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47800.82</v>
      </c>
      <c r="C20" s="32">
        <f t="shared" si="4"/>
        <v>95421.32</v>
      </c>
      <c r="D20" s="32">
        <f t="shared" si="4"/>
        <v>218652.57</v>
      </c>
      <c r="E20" s="32">
        <f t="shared" si="4"/>
        <v>157508.15</v>
      </c>
      <c r="F20" s="32">
        <f t="shared" si="4"/>
        <v>220404</v>
      </c>
      <c r="G20" s="32">
        <f t="shared" si="4"/>
        <v>144809.94</v>
      </c>
      <c r="H20" s="32">
        <f t="shared" si="4"/>
        <v>73361.14</v>
      </c>
      <c r="I20" s="32">
        <f t="shared" si="4"/>
        <v>94941.77</v>
      </c>
      <c r="J20" s="32">
        <f t="shared" si="4"/>
        <v>179414.27</v>
      </c>
      <c r="K20" s="32">
        <f t="shared" si="4"/>
        <v>104820.19</v>
      </c>
      <c r="L20" s="32">
        <f aca="true" t="shared" si="5" ref="L19:L26">SUM(B20:K20)</f>
        <v>1337134.17</v>
      </c>
      <c r="M20"/>
    </row>
    <row r="21" spans="1:13" ht="17.25" customHeight="1">
      <c r="A21" s="26" t="s">
        <v>25</v>
      </c>
      <c r="B21" s="32">
        <v>2100.84</v>
      </c>
      <c r="C21" s="32">
        <v>7606.91</v>
      </c>
      <c r="D21" s="32">
        <v>35174.32</v>
      </c>
      <c r="E21" s="32">
        <v>22556.36</v>
      </c>
      <c r="F21" s="32">
        <v>36973.36</v>
      </c>
      <c r="G21" s="32">
        <v>22574.67</v>
      </c>
      <c r="H21" s="32">
        <v>13735.23</v>
      </c>
      <c r="I21" s="32">
        <v>7813.8</v>
      </c>
      <c r="J21" s="32">
        <v>11650.41</v>
      </c>
      <c r="K21" s="32">
        <v>16033.58</v>
      </c>
      <c r="L21" s="32">
        <f t="shared" si="5"/>
        <v>176219.47999999998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77</v>
      </c>
      <c r="B26" s="32">
        <v>454.84</v>
      </c>
      <c r="C26" s="32">
        <v>364.34</v>
      </c>
      <c r="D26" s="32">
        <v>1178.88</v>
      </c>
      <c r="E26" s="32">
        <v>939.86</v>
      </c>
      <c r="F26" s="32">
        <v>981.63</v>
      </c>
      <c r="G26" s="32">
        <v>580.16</v>
      </c>
      <c r="H26" s="32">
        <v>331.85</v>
      </c>
      <c r="I26" s="32">
        <v>436.28</v>
      </c>
      <c r="J26" s="32">
        <v>508.22</v>
      </c>
      <c r="K26" s="32">
        <v>628.89</v>
      </c>
      <c r="L26" s="32">
        <f t="shared" si="5"/>
        <v>6404.950000000001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+B30+B35+B49</f>
        <v>-4772.5</v>
      </c>
      <c r="C29" s="32">
        <f t="shared" si="6"/>
        <v>68326.04999999999</v>
      </c>
      <c r="D29" s="32">
        <f t="shared" si="6"/>
        <v>212121.47999999998</v>
      </c>
      <c r="E29" s="32">
        <f t="shared" si="6"/>
        <v>151546.09000000003</v>
      </c>
      <c r="F29" s="32">
        <f t="shared" si="6"/>
        <v>43302.479999999996</v>
      </c>
      <c r="G29" s="32">
        <f t="shared" si="6"/>
        <v>65905.56</v>
      </c>
      <c r="H29" s="32">
        <f t="shared" si="6"/>
        <v>8248.990000000002</v>
      </c>
      <c r="I29" s="32">
        <f t="shared" si="6"/>
        <v>-31363.879999999997</v>
      </c>
      <c r="J29" s="32">
        <f t="shared" si="6"/>
        <v>95996.37999999999</v>
      </c>
      <c r="K29" s="32">
        <f t="shared" si="6"/>
        <v>112030.73000000001</v>
      </c>
      <c r="L29" s="32">
        <f aca="true" t="shared" si="7" ref="L29:L36">SUM(B29:K29)</f>
        <v>721341.3799999999</v>
      </c>
      <c r="M29"/>
    </row>
    <row r="30" spans="1:13" ht="18.75" customHeight="1">
      <c r="A30" s="26" t="s">
        <v>29</v>
      </c>
      <c r="B30" s="32">
        <f>B31+B32+B33+B34</f>
        <v>-24362.8</v>
      </c>
      <c r="C30" s="32">
        <f aca="true" t="shared" si="8" ref="C30:K30">C31+C32+C33+C34</f>
        <v>-27007.2</v>
      </c>
      <c r="D30" s="32">
        <f t="shared" si="8"/>
        <v>-82332.8</v>
      </c>
      <c r="E30" s="32">
        <f t="shared" si="8"/>
        <v>-60390</v>
      </c>
      <c r="F30" s="32">
        <f t="shared" si="8"/>
        <v>-62471.2</v>
      </c>
      <c r="G30" s="32">
        <f t="shared" si="8"/>
        <v>-40453.6</v>
      </c>
      <c r="H30" s="32">
        <f t="shared" si="8"/>
        <v>-18924.4</v>
      </c>
      <c r="I30" s="32">
        <f t="shared" si="8"/>
        <v>-31530.48</v>
      </c>
      <c r="J30" s="32">
        <f t="shared" si="8"/>
        <v>-24468.4</v>
      </c>
      <c r="K30" s="32">
        <f t="shared" si="8"/>
        <v>-49768.4</v>
      </c>
      <c r="L30" s="32">
        <f t="shared" si="7"/>
        <v>-421709.28</v>
      </c>
      <c r="M30"/>
    </row>
    <row r="31" spans="1:13" s="35" customFormat="1" ht="18.75" customHeight="1">
      <c r="A31" s="33" t="s">
        <v>56</v>
      </c>
      <c r="B31" s="32">
        <f>-ROUND((B9)*$E$3,2)</f>
        <v>-24362.8</v>
      </c>
      <c r="C31" s="32">
        <f aca="true" t="shared" si="9" ref="C31:K31">-ROUND((C9)*$E$3,2)</f>
        <v>-27007.2</v>
      </c>
      <c r="D31" s="32">
        <f t="shared" si="9"/>
        <v>-82332.8</v>
      </c>
      <c r="E31" s="32">
        <f t="shared" si="9"/>
        <v>-60390</v>
      </c>
      <c r="F31" s="32">
        <f t="shared" si="9"/>
        <v>-62471.2</v>
      </c>
      <c r="G31" s="32">
        <f t="shared" si="9"/>
        <v>-40453.6</v>
      </c>
      <c r="H31" s="32">
        <f t="shared" si="9"/>
        <v>-18924.4</v>
      </c>
      <c r="I31" s="32">
        <f t="shared" si="9"/>
        <v>-23359.6</v>
      </c>
      <c r="J31" s="32">
        <f t="shared" si="9"/>
        <v>-24468.4</v>
      </c>
      <c r="K31" s="32">
        <f t="shared" si="9"/>
        <v>-49768.4</v>
      </c>
      <c r="L31" s="32">
        <f t="shared" si="7"/>
        <v>-413538.4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-467.43</v>
      </c>
      <c r="J33" s="17">
        <v>0</v>
      </c>
      <c r="K33" s="17">
        <v>0</v>
      </c>
      <c r="L33" s="32">
        <f t="shared" si="7"/>
        <v>-467.43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-7703.45</v>
      </c>
      <c r="J34" s="17">
        <v>0</v>
      </c>
      <c r="K34" s="17">
        <v>0</v>
      </c>
      <c r="L34" s="32">
        <f t="shared" si="7"/>
        <v>-7703.45</v>
      </c>
      <c r="M34"/>
    </row>
    <row r="35" spans="1:13" s="35" customFormat="1" ht="18.75" customHeight="1">
      <c r="A35" s="26" t="s">
        <v>33</v>
      </c>
      <c r="B35" s="37">
        <f>SUM(B36:B48)</f>
        <v>-24082.27</v>
      </c>
      <c r="C35" s="37">
        <f aca="true" t="shared" si="10" ref="C35:K35">SUM(C36:C48)</f>
        <v>-2025.95</v>
      </c>
      <c r="D35" s="37">
        <f t="shared" si="10"/>
        <v>-11677.71</v>
      </c>
      <c r="E35" s="37">
        <f t="shared" si="10"/>
        <v>-10142.009999999998</v>
      </c>
      <c r="F35" s="37">
        <f t="shared" si="10"/>
        <v>-5458.46</v>
      </c>
      <c r="G35" s="37">
        <f t="shared" si="10"/>
        <v>-3226.04</v>
      </c>
      <c r="H35" s="37">
        <f t="shared" si="10"/>
        <v>-10293.84</v>
      </c>
      <c r="I35" s="37">
        <f t="shared" si="10"/>
        <v>-2425.98</v>
      </c>
      <c r="J35" s="37">
        <f t="shared" si="10"/>
        <v>-2826.01</v>
      </c>
      <c r="K35" s="37">
        <f t="shared" si="10"/>
        <v>-3497.03</v>
      </c>
      <c r="L35" s="32">
        <f t="shared" si="7"/>
        <v>-75655.29999999999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9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32">
        <v>-2529.22</v>
      </c>
      <c r="C46" s="32">
        <v>-2025.95</v>
      </c>
      <c r="D46" s="32">
        <v>-6555.32</v>
      </c>
      <c r="E46" s="32">
        <v>-5226.19</v>
      </c>
      <c r="F46" s="32">
        <v>-5458.46</v>
      </c>
      <c r="G46" s="32">
        <v>-3226.04</v>
      </c>
      <c r="H46" s="32">
        <v>-1845.3</v>
      </c>
      <c r="I46" s="32">
        <v>-2425.98</v>
      </c>
      <c r="J46" s="32">
        <v>-2826.01</v>
      </c>
      <c r="K46" s="32">
        <v>-3497.03</v>
      </c>
      <c r="L46" s="32">
        <f t="shared" si="11"/>
        <v>-35615.5</v>
      </c>
    </row>
    <row r="47" spans="1:12" ht="18.75" customHeight="1">
      <c r="A47" s="36" t="s">
        <v>81</v>
      </c>
      <c r="B47" s="17"/>
      <c r="C47" s="17"/>
      <c r="D47" s="32">
        <v>-5122.39</v>
      </c>
      <c r="E47" s="17"/>
      <c r="F47" s="17"/>
      <c r="G47" s="17"/>
      <c r="H47" s="17"/>
      <c r="I47" s="17"/>
      <c r="J47" s="17"/>
      <c r="K47" s="17"/>
      <c r="L47" s="32">
        <f t="shared" si="11"/>
        <v>-5122.39</v>
      </c>
    </row>
    <row r="48" spans="1:13" ht="12" customHeight="1">
      <c r="A48" s="14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/>
      <c r="M48" s="38"/>
    </row>
    <row r="49" spans="1:13" ht="18.75" customHeight="1">
      <c r="A49" s="26" t="s">
        <v>78</v>
      </c>
      <c r="B49" s="32">
        <v>43672.57</v>
      </c>
      <c r="C49" s="32">
        <v>97359.2</v>
      </c>
      <c r="D49" s="32">
        <v>306131.99</v>
      </c>
      <c r="E49" s="32">
        <v>222078.1</v>
      </c>
      <c r="F49" s="32">
        <v>111232.14</v>
      </c>
      <c r="G49" s="32">
        <v>109585.2</v>
      </c>
      <c r="H49" s="32">
        <v>37467.23</v>
      </c>
      <c r="I49" s="32">
        <v>2592.58</v>
      </c>
      <c r="J49" s="32">
        <v>123290.79</v>
      </c>
      <c r="K49" s="32">
        <v>165296.16</v>
      </c>
      <c r="L49" s="32">
        <f t="shared" si="11"/>
        <v>1218705.9599999997</v>
      </c>
      <c r="M49" s="38"/>
    </row>
    <row r="50" spans="1:13" ht="12" customHeight="1">
      <c r="A50" s="26"/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9">
        <f>SUM(B50:K50)</f>
        <v>0</v>
      </c>
      <c r="M50" s="39"/>
    </row>
    <row r="51" spans="1:13" ht="18.75" customHeight="1">
      <c r="A51" s="19" t="s">
        <v>45</v>
      </c>
      <c r="B51" s="40">
        <f>IF(B18+B29+B42+B52&lt;0,0,B18+B29+B52)</f>
        <v>466222.87000000005</v>
      </c>
      <c r="C51" s="40">
        <f aca="true" t="shared" si="12" ref="C51:K51">IF(C18+C29+C42+C52&lt;0,0,C18+C29+C52)</f>
        <v>445396.89999999997</v>
      </c>
      <c r="D51" s="40">
        <f t="shared" si="12"/>
        <v>1430966.47</v>
      </c>
      <c r="E51" s="40">
        <f t="shared" si="12"/>
        <v>1122436.47</v>
      </c>
      <c r="F51" s="40">
        <f t="shared" si="12"/>
        <v>1058634.82</v>
      </c>
      <c r="G51" s="40">
        <f t="shared" si="12"/>
        <v>666297.6300000001</v>
      </c>
      <c r="H51" s="40">
        <f t="shared" si="12"/>
        <v>350733.63999999996</v>
      </c>
      <c r="I51" s="40">
        <f t="shared" si="12"/>
        <v>418328.89</v>
      </c>
      <c r="J51" s="40">
        <f t="shared" si="12"/>
        <v>620617.96</v>
      </c>
      <c r="K51" s="40">
        <f t="shared" si="12"/>
        <v>762652.16</v>
      </c>
      <c r="L51" s="41">
        <f>SUM(B51:K51)</f>
        <v>7342287.81</v>
      </c>
      <c r="M51" s="53"/>
    </row>
    <row r="52" spans="1:12" ht="18.75" customHeight="1">
      <c r="A52" s="26" t="s">
        <v>46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7">
        <f>SUM(C52:K52)</f>
        <v>0</v>
      </c>
    </row>
    <row r="53" spans="1:13" ht="18.75" customHeight="1">
      <c r="A53" s="26" t="s">
        <v>47</v>
      </c>
      <c r="B53" s="32">
        <f>IF(B18+B29+B42+B52&gt;0,0,B18+B29+B52)</f>
        <v>0</v>
      </c>
      <c r="C53" s="32">
        <f aca="true" t="shared" si="13" ref="C53:K53">IF(C18+C29+C42+C52&gt;0,0,C18+C29+C52)</f>
        <v>0</v>
      </c>
      <c r="D53" s="32">
        <f t="shared" si="13"/>
        <v>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17">
        <f>SUM(C53:K53)</f>
        <v>0</v>
      </c>
      <c r="M53"/>
    </row>
    <row r="54" spans="1:12" ht="12" customHeight="1">
      <c r="A54" s="19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" customHeight="1">
      <c r="A56" s="9"/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/>
      <c r="L56" s="43"/>
    </row>
    <row r="57" spans="1:13" ht="18.75" customHeight="1">
      <c r="A57" s="44" t="s">
        <v>48</v>
      </c>
      <c r="B57" s="40">
        <f>SUM(B58:B71)</f>
        <v>466222.86</v>
      </c>
      <c r="C57" s="40">
        <f aca="true" t="shared" si="14" ref="C57:J57">SUM(C58:C69)</f>
        <v>445396.91000000003</v>
      </c>
      <c r="D57" s="40">
        <f t="shared" si="14"/>
        <v>1430966.47</v>
      </c>
      <c r="E57" s="40">
        <f t="shared" si="14"/>
        <v>1122436.47</v>
      </c>
      <c r="F57" s="40">
        <f t="shared" si="14"/>
        <v>1058634.82</v>
      </c>
      <c r="G57" s="40">
        <f t="shared" si="14"/>
        <v>666297.63</v>
      </c>
      <c r="H57" s="40">
        <f t="shared" si="14"/>
        <v>350733.63</v>
      </c>
      <c r="I57" s="40">
        <f>SUM(I58:I72)</f>
        <v>418328.89</v>
      </c>
      <c r="J57" s="40">
        <f t="shared" si="14"/>
        <v>620617.96</v>
      </c>
      <c r="K57" s="40">
        <f>SUM(K58:K71)</f>
        <v>762652.16</v>
      </c>
      <c r="L57" s="45">
        <f>SUM(B57:K57)</f>
        <v>7342287.8</v>
      </c>
      <c r="M57" s="39"/>
    </row>
    <row r="58" spans="1:13" ht="18.75" customHeight="1">
      <c r="A58" s="46" t="s">
        <v>49</v>
      </c>
      <c r="B58" s="47">
        <v>466222.86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aca="true" t="shared" si="15" ref="L58:L69">SUM(B58:K58)</f>
        <v>466222.86</v>
      </c>
      <c r="M58" s="39"/>
    </row>
    <row r="59" spans="1:12" ht="18.75" customHeight="1">
      <c r="A59" s="46" t="s">
        <v>59</v>
      </c>
      <c r="B59" s="17">
        <v>0</v>
      </c>
      <c r="C59" s="47">
        <v>384045.57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384045.57</v>
      </c>
    </row>
    <row r="60" spans="1:12" ht="18.75" customHeight="1">
      <c r="A60" s="46" t="s">
        <v>60</v>
      </c>
      <c r="B60" s="17">
        <v>0</v>
      </c>
      <c r="C60" s="47">
        <v>61351.34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61351.34</v>
      </c>
    </row>
    <row r="61" spans="1:12" ht="18.75" customHeight="1">
      <c r="A61" s="46" t="s">
        <v>50</v>
      </c>
      <c r="B61" s="17">
        <v>0</v>
      </c>
      <c r="C61" s="17">
        <v>0</v>
      </c>
      <c r="D61" s="47">
        <v>1430966.47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1430966.47</v>
      </c>
    </row>
    <row r="62" spans="1:12" ht="18.75" customHeight="1">
      <c r="A62" s="46" t="s">
        <v>51</v>
      </c>
      <c r="B62" s="17">
        <v>0</v>
      </c>
      <c r="C62" s="17">
        <v>0</v>
      </c>
      <c r="D62" s="17">
        <v>0</v>
      </c>
      <c r="E62" s="47">
        <v>1122436.47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1122436.47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17">
        <v>0</v>
      </c>
      <c r="F63" s="47">
        <v>1058634.82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1058634.82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47">
        <v>666297.63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666297.63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47">
        <v>350733.63</v>
      </c>
      <c r="I65" s="17">
        <v>0</v>
      </c>
      <c r="J65" s="17">
        <v>0</v>
      </c>
      <c r="K65" s="17">
        <v>0</v>
      </c>
      <c r="L65" s="45">
        <f t="shared" si="15"/>
        <v>350733.63</v>
      </c>
    </row>
    <row r="66" spans="1:12" ht="18.75" customHeight="1">
      <c r="A66" s="46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5">
        <f t="shared" si="15"/>
        <v>0</v>
      </c>
    </row>
    <row r="67" spans="1:12" ht="18.75" customHeight="1">
      <c r="A67" s="46" t="s">
        <v>57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47">
        <v>620617.96</v>
      </c>
      <c r="K67" s="17">
        <v>0</v>
      </c>
      <c r="L67" s="45">
        <f t="shared" si="15"/>
        <v>620617.96</v>
      </c>
    </row>
    <row r="68" spans="1:12" ht="18.75" customHeight="1">
      <c r="A68" s="46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462140.26</v>
      </c>
      <c r="L68" s="45">
        <f t="shared" si="15"/>
        <v>462140.26</v>
      </c>
    </row>
    <row r="69" spans="1:12" ht="18.75" customHeight="1">
      <c r="A69" s="46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300511.9</v>
      </c>
      <c r="L69" s="45">
        <f t="shared" si="15"/>
        <v>300511.9</v>
      </c>
    </row>
    <row r="70" spans="1:12" ht="18.75" customHeight="1">
      <c r="A70" s="46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6" t="s">
        <v>70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9" t="s">
        <v>79</v>
      </c>
      <c r="B72" s="51">
        <v>0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0">
        <v>418328.89</v>
      </c>
      <c r="J72" s="51">
        <v>0</v>
      </c>
      <c r="K72" s="51">
        <v>0</v>
      </c>
      <c r="L72" s="50">
        <f>SUM(B72:K72)</f>
        <v>418328.89</v>
      </c>
    </row>
    <row r="73" spans="1:12" ht="18" customHeight="1">
      <c r="A73" s="62" t="s">
        <v>80</v>
      </c>
      <c r="B73"/>
      <c r="C73"/>
      <c r="D73"/>
      <c r="E73"/>
      <c r="F73"/>
      <c r="G73"/>
      <c r="H73"/>
      <c r="I73"/>
      <c r="J73"/>
      <c r="K73"/>
      <c r="L73"/>
    </row>
    <row r="74" spans="1:11" ht="18" customHeight="1">
      <c r="A74" s="61"/>
      <c r="I74"/>
      <c r="K74"/>
    </row>
    <row r="75" spans="1:11" ht="14.25">
      <c r="A75" s="52"/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2022-01-28T16:58:33Z</dcterms:modified>
  <cp:category/>
  <cp:version/>
  <cp:contentType/>
  <cp:contentStatus/>
</cp:coreProperties>
</file>