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<sst xmlns="http://schemas.openxmlformats.org/spreadsheetml/2006/main" count="81" uniqueCount="80">
  <si>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</si>
  <si>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</si>
  <si>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</si>
  <si>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</si>
  <si>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</si>
  <si>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</si>
  <si>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</si>
  <si>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</si>
  <si>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</si>
  <si>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</si>
  <si>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</si>
  <si>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</si>
  <si>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</si>
  <si>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</si>
  <si>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</si>
  <si>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</si>
  <si>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</si>
  <si>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</si>
  <si>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</si>
  <si>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</si>
  <si>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</si>
  <si>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</si>
  <si>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</si>
  <si>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</si>
  <si>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</si>
  <si>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</si>
  <si>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</si>
  <si>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</si>
  <si>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</si>
  <si>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</si>
  <si>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</si>
  <si>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</si>
  <si>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</si>
  <si>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</si>
  <si>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</si>
  <si>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</si>
  <si>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</si>
  <si>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</si>
  <si>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</si>
  <si>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</si>
  <si>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</si>
  <si>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</si>
  <si>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</si>
  <si>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</si>
  <si>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</si>
  <si>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</si>
  <si>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</si>
  <si>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</si>
  <si>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</si>
  <si>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</si>
  <si>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</si>
  <si>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</si>
  <si>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</si>
  <si>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</si>
  <si>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</si>
  <si>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</si>
  <si>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</si>
  <si>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</si>
  <si>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</si>
  <si>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</si>
  <si>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</si>
  <si>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</si>
  <si>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</si>
  <si>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</si>
  <si>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</si>
  <si>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</si>
  <si>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</si>
  <si>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</si>
  <si>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</si>
  <si>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</si>
  <si>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</si>
  <si>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</si>
  <si>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</si>
  <si>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</si>
  <si>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22/01/22 - VENCIMENTO 28/01/22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</si>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</sst>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39509</v>
      </c>
      <c r="C7" s="10">
        <f>C8+C11</f>
        <v>50668</v>
      </c>
      <c r="D7" s="10">
        <f aca="true" t="shared" si="0" ref="D7:K7">D8+D11</f>
        <v>151246</v>
      </c>
      <c r="E7" s="10">
        <f t="shared" si="0"/>
        <v>134966</v>
      </c>
      <c r="F7" s="10">
        <f t="shared" si="0"/>
        <v>138022</v>
      </c>
      <c r="G7" s="10">
        <f t="shared" si="0"/>
        <v>62785</v>
      </c>
      <c r="H7" s="10">
        <f t="shared" si="0"/>
        <v>32102</v>
      </c>
      <c r="I7" s="10">
        <f t="shared" si="0"/>
        <v>58092</v>
      </c>
      <c r="J7" s="10">
        <f t="shared" si="0"/>
        <v>39857</v>
      </c>
      <c r="K7" s="10">
        <f t="shared" si="0"/>
        <v>107893</v>
      </c>
      <c r="L7" s="10">
        <f>SUM(B7:K7)</f>
        <v>815140</v>
      </c>
      <c r="M7" s="11"/>
    </row>
    <row r="8" spans="1:13" ht="17.25" customHeight="1">
      <c r="A8" s="12" t="s">
        <v>18</v>
      </c>
      <c r="B8" s="13">
        <f>B9+B10</f>
        <v>4183</v>
      </c>
      <c r="C8" s="13">
        <f aca="true" t="shared" si="1" ref="C8:K8">C9+C10</f>
        <v>4675</v>
      </c>
      <c r="D8" s="13">
        <f t="shared" si="1"/>
        <v>14830</v>
      </c>
      <c r="E8" s="13">
        <f t="shared" si="1"/>
        <v>11967</v>
      </c>
      <c r="F8" s="13">
        <f t="shared" si="1"/>
        <v>11893</v>
      </c>
      <c r="G8" s="13">
        <f t="shared" si="1"/>
        <v>6653</v>
      </c>
      <c r="H8" s="13">
        <f t="shared" si="1"/>
        <v>2662</v>
      </c>
      <c r="I8" s="13">
        <f t="shared" si="1"/>
        <v>4012</v>
      </c>
      <c r="J8" s="13">
        <f t="shared" si="1"/>
        <v>3160</v>
      </c>
      <c r="K8" s="13">
        <f t="shared" si="1"/>
        <v>9142</v>
      </c>
      <c r="L8" s="13">
        <f>SUM(B8:K8)</f>
        <v>73177</v>
      </c>
      <c r="M8"/>
    </row>
    <row r="9" spans="1:13" ht="17.25" customHeight="1">
      <c r="A9" s="14" t="s">
        <v>19</v>
      </c>
      <c r="B9" s="15">
        <v>4182</v>
      </c>
      <c r="C9" s="15">
        <v>4675</v>
      </c>
      <c r="D9" s="15">
        <v>14830</v>
      </c>
      <c r="E9" s="15">
        <v>11967</v>
      </c>
      <c r="F9" s="15">
        <v>11893</v>
      </c>
      <c r="G9" s="15">
        <v>6653</v>
      </c>
      <c r="H9" s="15">
        <v>2658</v>
      </c>
      <c r="I9" s="15">
        <v>4012</v>
      </c>
      <c r="J9" s="15">
        <v>3160</v>
      </c>
      <c r="K9" s="15">
        <v>9142</v>
      </c>
      <c r="L9" s="13">
        <f>SUM(B9:K9)</f>
        <v>73172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35326</v>
      </c>
      <c r="C11" s="15">
        <v>45993</v>
      </c>
      <c r="D11" s="15">
        <v>136416</v>
      </c>
      <c r="E11" s="15">
        <v>122999</v>
      </c>
      <c r="F11" s="15">
        <v>126129</v>
      </c>
      <c r="G11" s="15">
        <v>56132</v>
      </c>
      <c r="H11" s="15">
        <v>29440</v>
      </c>
      <c r="I11" s="15">
        <v>54080</v>
      </c>
      <c r="J11" s="15">
        <v>36697</v>
      </c>
      <c r="K11" s="15">
        <v>98751</v>
      </c>
      <c r="L11" s="13">
        <f>SUM(B11:K11)</f>
        <v>741963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0.2551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1.05589833576112</v>
      </c>
      <c r="C16" s="22">
        <v>1.253906459376041</v>
      </c>
      <c r="D16" s="22">
        <v>1.180366843222496</v>
      </c>
      <c r="E16" s="22">
        <v>1.13229912094341</v>
      </c>
      <c r="F16" s="22">
        <v>1.236975713989347</v>
      </c>
      <c r="G16" s="22">
        <v>1.241031207088484</v>
      </c>
      <c r="H16" s="22">
        <v>1.168078239886719</v>
      </c>
      <c r="I16" s="22">
        <v>1.17024525929805</v>
      </c>
      <c r="J16" s="22">
        <v>1.432683933182498</v>
      </c>
      <c r="K16" s="22">
        <v>1.109030681709131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270444.66</v>
      </c>
      <c r="C18" s="25">
        <f aca="true" t="shared" si="2" ref="C18:L18">C19+C20+C21+C22+C23+C24+C25+C26</f>
        <v>228872.97</v>
      </c>
      <c r="D18" s="25">
        <f t="shared" si="2"/>
        <v>775075.88</v>
      </c>
      <c r="E18" s="25">
        <f t="shared" si="2"/>
        <v>667338.69</v>
      </c>
      <c r="F18" s="25">
        <f t="shared" si="2"/>
        <v>664597.85</v>
      </c>
      <c r="G18" s="25">
        <f t="shared" si="2"/>
        <v>333315.16000000003</v>
      </c>
      <c r="H18" s="25">
        <f t="shared" si="2"/>
        <v>178088.97</v>
      </c>
      <c r="I18" s="25">
        <f t="shared" si="2"/>
        <v>261438.25000000003</v>
      </c>
      <c r="J18" s="25">
        <f t="shared" si="2"/>
        <v>240133.88999999998</v>
      </c>
      <c r="K18" s="25">
        <f t="shared" si="2"/>
        <v>407201.44</v>
      </c>
      <c r="L18" s="25">
        <f t="shared" si="2"/>
        <v>4026507.759999999</v>
      </c>
      <c r="M18"/>
    </row>
    <row r="19" spans="1:13" ht="17.25" customHeight="1">
      <c r="A19" s="26" t="s">
        <v>77</v>
      </c>
      <c r="B19" s="60">
        <f>ROUND((B13+B14)*B7,2)</f>
        <v>253703.09</v>
      </c>
      <c r="C19" s="60">
        <f aca="true" t="shared" si="3" ref="C19:K19">ROUND((C13+C14)*C7,2)</f>
        <v>177251.86</v>
      </c>
      <c r="D19" s="60">
        <f t="shared" si="3"/>
        <v>629727.85</v>
      </c>
      <c r="E19" s="60">
        <f t="shared" si="3"/>
        <v>569219.11</v>
      </c>
      <c r="F19" s="60">
        <f t="shared" si="3"/>
        <v>514325.18</v>
      </c>
      <c r="G19" s="60">
        <f t="shared" si="3"/>
        <v>257255.26</v>
      </c>
      <c r="H19" s="60">
        <f t="shared" si="3"/>
        <v>144889.17</v>
      </c>
      <c r="I19" s="60">
        <f t="shared" si="3"/>
        <v>217386.07</v>
      </c>
      <c r="J19" s="60">
        <f t="shared" si="3"/>
        <v>160631.68</v>
      </c>
      <c r="K19" s="60">
        <f t="shared" si="3"/>
        <v>355086.65</v>
      </c>
      <c r="L19" s="32">
        <f>SUM(B19:K19)</f>
        <v>3279475.9199999995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14181.58</v>
      </c>
      <c r="C20" s="32">
        <f t="shared" si="4"/>
        <v>45005.39</v>
      </c>
      <c r="D20" s="32">
        <f t="shared" si="4"/>
        <v>113582.02</v>
      </c>
      <c r="E20" s="32">
        <f t="shared" si="4"/>
        <v>75307.19</v>
      </c>
      <c r="F20" s="32">
        <f t="shared" si="4"/>
        <v>121882.58</v>
      </c>
      <c r="G20" s="32">
        <f t="shared" si="4"/>
        <v>62006.55</v>
      </c>
      <c r="H20" s="32">
        <f t="shared" si="4"/>
        <v>24352.72</v>
      </c>
      <c r="I20" s="32">
        <f t="shared" si="4"/>
        <v>37008.95</v>
      </c>
      <c r="J20" s="32">
        <f t="shared" si="4"/>
        <v>69502.75</v>
      </c>
      <c r="K20" s="32">
        <f t="shared" si="4"/>
        <v>38715.34</v>
      </c>
      <c r="L20" s="32">
        <f aca="true" t="shared" si="5" ref="L19:L26">SUM(B20:K20)</f>
        <v>601545.07</v>
      </c>
      <c r="M20"/>
    </row>
    <row r="21" spans="1:13" ht="17.25" customHeight="1">
      <c r="A21" s="26" t="s">
        <v>25</v>
      </c>
      <c r="B21" s="32">
        <v>678.32</v>
      </c>
      <c r="C21" s="32">
        <v>4796.71</v>
      </c>
      <c r="D21" s="32">
        <v>27649.93</v>
      </c>
      <c r="E21" s="32">
        <v>18856.44</v>
      </c>
      <c r="F21" s="32">
        <v>25914.34</v>
      </c>
      <c r="G21" s="32">
        <v>13552.09</v>
      </c>
      <c r="H21" s="32">
        <v>7104.65</v>
      </c>
      <c r="I21" s="32">
        <v>5175.48</v>
      </c>
      <c r="J21" s="32">
        <v>6686.32</v>
      </c>
      <c r="K21" s="32">
        <v>9835.68</v>
      </c>
      <c r="L21" s="32">
        <f t="shared" si="5"/>
        <v>120249.95999999996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406.11</v>
      </c>
      <c r="C26" s="32">
        <v>343.45</v>
      </c>
      <c r="D26" s="32">
        <v>1164.96</v>
      </c>
      <c r="E26" s="32">
        <v>1004.83</v>
      </c>
      <c r="F26" s="32">
        <v>1000.19</v>
      </c>
      <c r="G26" s="32">
        <v>501.26</v>
      </c>
      <c r="H26" s="32">
        <v>266.87</v>
      </c>
      <c r="I26" s="32">
        <v>392.19</v>
      </c>
      <c r="J26" s="32">
        <v>362.02</v>
      </c>
      <c r="K26" s="32">
        <v>612.65</v>
      </c>
      <c r="L26" s="32">
        <f t="shared" si="5"/>
        <v>6054.529999999999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-42212.08</v>
      </c>
      <c r="C29" s="32">
        <f t="shared" si="6"/>
        <v>-22479.82</v>
      </c>
      <c r="D29" s="32">
        <f t="shared" si="6"/>
        <v>-71729.89</v>
      </c>
      <c r="E29" s="32">
        <f t="shared" si="6"/>
        <v>-63158.12</v>
      </c>
      <c r="F29" s="32">
        <f t="shared" si="6"/>
        <v>-57890.899999999994</v>
      </c>
      <c r="G29" s="32">
        <f t="shared" si="6"/>
        <v>-32060.5</v>
      </c>
      <c r="H29" s="32">
        <f t="shared" si="6"/>
        <v>-21627.72</v>
      </c>
      <c r="I29" s="32">
        <f t="shared" si="6"/>
        <v>-19833.6</v>
      </c>
      <c r="J29" s="32">
        <f t="shared" si="6"/>
        <v>-15917.05</v>
      </c>
      <c r="K29" s="32">
        <f t="shared" si="6"/>
        <v>-43631.5</v>
      </c>
      <c r="L29" s="32">
        <f aca="true" t="shared" si="7" ref="L29:L36">SUM(B29:K29)</f>
        <v>-390541.18</v>
      </c>
      <c r="M29"/>
    </row>
    <row r="30" spans="1:13" ht="18.75" customHeight="1">
      <c r="A30" s="26" t="s">
        <v>29</v>
      </c>
      <c r="B30" s="32">
        <f>B31+B32+B33+B34</f>
        <v>-18400.8</v>
      </c>
      <c r="C30" s="32">
        <f aca="true" t="shared" si="8" ref="C30:K30">C31+C32+C33+C34</f>
        <v>-20570</v>
      </c>
      <c r="D30" s="32">
        <f t="shared" si="8"/>
        <v>-65252</v>
      </c>
      <c r="E30" s="32">
        <f t="shared" si="8"/>
        <v>-52654.8</v>
      </c>
      <c r="F30" s="32">
        <f t="shared" si="8"/>
        <v>-52329.2</v>
      </c>
      <c r="G30" s="32">
        <f t="shared" si="8"/>
        <v>-29273.2</v>
      </c>
      <c r="H30" s="32">
        <f t="shared" si="8"/>
        <v>-11695.2</v>
      </c>
      <c r="I30" s="32">
        <f t="shared" si="8"/>
        <v>-17652.8</v>
      </c>
      <c r="J30" s="32">
        <f t="shared" si="8"/>
        <v>-13904</v>
      </c>
      <c r="K30" s="32">
        <f t="shared" si="8"/>
        <v>-40224.8</v>
      </c>
      <c r="L30" s="32">
        <f t="shared" si="7"/>
        <v>-321956.8</v>
      </c>
      <c r="M30"/>
    </row>
    <row r="31" spans="1:13" s="35" customFormat="1" ht="18.75" customHeight="1">
      <c r="A31" s="33" t="s">
        <v>57</v>
      </c>
      <c r="B31" s="32">
        <f>-ROUND((B9)*$E$3,2)</f>
        <v>-18400.8</v>
      </c>
      <c r="C31" s="32">
        <f aca="true" t="shared" si="9" ref="C31:K31">-ROUND((C9)*$E$3,2)</f>
        <v>-20570</v>
      </c>
      <c r="D31" s="32">
        <f t="shared" si="9"/>
        <v>-65252</v>
      </c>
      <c r="E31" s="32">
        <f t="shared" si="9"/>
        <v>-52654.8</v>
      </c>
      <c r="F31" s="32">
        <f t="shared" si="9"/>
        <v>-52329.2</v>
      </c>
      <c r="G31" s="32">
        <f t="shared" si="9"/>
        <v>-29273.2</v>
      </c>
      <c r="H31" s="32">
        <f t="shared" si="9"/>
        <v>-11695.2</v>
      </c>
      <c r="I31" s="32">
        <f t="shared" si="9"/>
        <v>-17652.8</v>
      </c>
      <c r="J31" s="32">
        <f t="shared" si="9"/>
        <v>-13904</v>
      </c>
      <c r="K31" s="32">
        <f t="shared" si="9"/>
        <v>-40224.8</v>
      </c>
      <c r="L31" s="32">
        <f t="shared" si="7"/>
        <v>-321956.8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0</v>
      </c>
      <c r="J34" s="17">
        <v>0</v>
      </c>
      <c r="K34" s="17">
        <v>0</v>
      </c>
      <c r="L34" s="32">
        <f t="shared" si="7"/>
        <v>0</v>
      </c>
      <c r="M34"/>
    </row>
    <row r="35" spans="1:13" s="35" customFormat="1" ht="18.75" customHeight="1">
      <c r="A35" s="26" t="s">
        <v>33</v>
      </c>
      <c r="B35" s="37">
        <f>SUM(B36:B47)</f>
        <v>-23811.28</v>
      </c>
      <c r="C35" s="37">
        <f aca="true" t="shared" si="10" ref="C35:K35">SUM(C36:C47)</f>
        <v>-1909.82</v>
      </c>
      <c r="D35" s="37">
        <f t="shared" si="10"/>
        <v>-6477.89</v>
      </c>
      <c r="E35" s="37">
        <f t="shared" si="10"/>
        <v>-10503.32</v>
      </c>
      <c r="F35" s="37">
        <f t="shared" si="10"/>
        <v>-5561.7</v>
      </c>
      <c r="G35" s="37">
        <f t="shared" si="10"/>
        <v>-2787.3</v>
      </c>
      <c r="H35" s="37">
        <f t="shared" si="10"/>
        <v>-9932.52</v>
      </c>
      <c r="I35" s="37">
        <f t="shared" si="10"/>
        <v>-2180.8</v>
      </c>
      <c r="J35" s="37">
        <f t="shared" si="10"/>
        <v>-2013.05</v>
      </c>
      <c r="K35" s="37">
        <f t="shared" si="10"/>
        <v>-3406.7</v>
      </c>
      <c r="L35" s="32">
        <f t="shared" si="7"/>
        <v>-68584.38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-2258.23</v>
      </c>
      <c r="C46" s="17">
        <v>-1909.82</v>
      </c>
      <c r="D46" s="17">
        <v>-6477.89</v>
      </c>
      <c r="E46" s="17">
        <v>-5587.5</v>
      </c>
      <c r="F46" s="17">
        <v>-5561.7</v>
      </c>
      <c r="G46" s="17">
        <v>-2787.3</v>
      </c>
      <c r="H46" s="17">
        <v>-1483.98</v>
      </c>
      <c r="I46" s="17">
        <v>-2180.8</v>
      </c>
      <c r="J46" s="17">
        <v>-2013.05</v>
      </c>
      <c r="K46" s="17">
        <v>-3406.7</v>
      </c>
      <c r="L46" s="29">
        <f t="shared" si="11"/>
        <v>-33666.969999999994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161426.84000000003</v>
      </c>
      <c r="C50" s="40">
        <f aca="true" t="shared" si="12" ref="C50:K50">IF(C18+C29+C42+C51&lt;0,0,C18+C29+C51)</f>
        <v>206393.15</v>
      </c>
      <c r="D50" s="40">
        <f t="shared" si="12"/>
        <v>703345.99</v>
      </c>
      <c r="E50" s="40">
        <f t="shared" si="12"/>
        <v>604180.57</v>
      </c>
      <c r="F50" s="40">
        <f t="shared" si="12"/>
        <v>606706.95</v>
      </c>
      <c r="G50" s="40">
        <f t="shared" si="12"/>
        <v>301254.66000000003</v>
      </c>
      <c r="H50" s="40">
        <f t="shared" si="12"/>
        <v>156461.25</v>
      </c>
      <c r="I50" s="40">
        <f t="shared" si="12"/>
        <v>241604.65000000002</v>
      </c>
      <c r="J50" s="40">
        <f t="shared" si="12"/>
        <v>224216.84</v>
      </c>
      <c r="K50" s="40">
        <f t="shared" si="12"/>
        <v>363569.94</v>
      </c>
      <c r="L50" s="41">
        <f>SUM(B50:K50)</f>
        <v>3569160.84</v>
      </c>
      <c r="M50" s="53"/>
    </row>
    <row r="51" spans="1:12" ht="18.75" customHeight="1">
      <c r="A51" s="26" t="s">
        <v>47</v>
      </c>
      <c r="B51" s="18">
        <v>-66805.73999999993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41">
        <f>SUM(B51:K51)</f>
        <v>-66805.73999999993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161426.83</v>
      </c>
      <c r="C56" s="40">
        <f aca="true" t="shared" si="14" ref="C56:J56">SUM(C57:C68)</f>
        <v>206393.16</v>
      </c>
      <c r="D56" s="40">
        <f t="shared" si="14"/>
        <v>703345.99</v>
      </c>
      <c r="E56" s="40">
        <f t="shared" si="14"/>
        <v>604180.56</v>
      </c>
      <c r="F56" s="40">
        <f t="shared" si="14"/>
        <v>606706.94</v>
      </c>
      <c r="G56" s="40">
        <f t="shared" si="14"/>
        <v>301254.66</v>
      </c>
      <c r="H56" s="40">
        <f t="shared" si="14"/>
        <v>156461.24</v>
      </c>
      <c r="I56" s="40">
        <f>SUM(I57:I71)</f>
        <v>241604.65</v>
      </c>
      <c r="J56" s="40">
        <f t="shared" si="14"/>
        <v>224216.84</v>
      </c>
      <c r="K56" s="40">
        <f>SUM(K57:K70)</f>
        <v>363569.94999999995</v>
      </c>
      <c r="L56" s="45">
        <f>SUM(B56:K56)</f>
        <v>3569160.8199999994</v>
      </c>
      <c r="M56" s="39"/>
    </row>
    <row r="57" spans="1:13" ht="18.75" customHeight="1">
      <c r="A57" s="46" t="s">
        <v>50</v>
      </c>
      <c r="B57" s="47">
        <v>161426.83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161426.83</v>
      </c>
      <c r="M57" s="39"/>
    </row>
    <row r="58" spans="1:12" ht="18.75" customHeight="1">
      <c r="A58" s="46" t="s">
        <v>60</v>
      </c>
      <c r="B58" s="17">
        <v>0</v>
      </c>
      <c r="C58" s="47">
        <v>180594.01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180594.01</v>
      </c>
    </row>
    <row r="59" spans="1:12" ht="18.75" customHeight="1">
      <c r="A59" s="46" t="s">
        <v>61</v>
      </c>
      <c r="B59" s="17">
        <v>0</v>
      </c>
      <c r="C59" s="47">
        <v>25799.15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25799.15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703345.99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703345.99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604180.56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604180.56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606706.94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606706.94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301254.66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301254.66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156461.24</v>
      </c>
      <c r="I64" s="17">
        <v>0</v>
      </c>
      <c r="J64" s="17">
        <v>0</v>
      </c>
      <c r="K64" s="17">
        <v>0</v>
      </c>
      <c r="L64" s="45">
        <f t="shared" si="15"/>
        <v>156461.24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224216.84</v>
      </c>
      <c r="K66" s="17">
        <v>0</v>
      </c>
      <c r="L66" s="45">
        <f t="shared" si="15"/>
        <v>224216.84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184802.61</v>
      </c>
      <c r="L67" s="45">
        <f t="shared" si="15"/>
        <v>184802.61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178767.34</v>
      </c>
      <c r="L68" s="45">
        <f t="shared" si="15"/>
        <v>178767.34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0">
        <v>241604.65</v>
      </c>
      <c r="J71" s="51">
        <v>0</v>
      </c>
      <c r="K71" s="51">
        <v>0</v>
      </c>
      <c r="L71" s="50">
        <f>SUM(B71:K71)</f>
        <v>241604.65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:11" ht="14.25">
      <c r="A74" s="52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2022-01-27T19:46:51Z</dcterms:modified>
  <cp:category/>
  <cp:version/>
  <cp:contentType/>
  <cp:contentStatus/>
</cp:coreProperties>
</file>