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<sst xmlns="http://schemas.openxmlformats.org/spreadsheetml/2006/main" count="83" uniqueCount="82">
  <si>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</si>
  <si>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</si>
  <si>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</si>
  <si>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</si>
  <si>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</si>
  <si>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</si>
  <si>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</si>
  <si>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</si>
  <si>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</si>
  <si>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</si>
  <si>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</si>
  <si>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</si>
  <si>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</si>
  <si>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</si>
  <si>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</si>
  <si>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</si>
  <si>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</si>
  <si>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</si>
  <si>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</si>
  <si>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</si>
  <si>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</si>
  <si>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</si>
  <si>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</si>
  <si>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</si>
  <si>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</si>
  <si>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</si>
  <si>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</si>
  <si>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</si>
  <si>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</si>
  <si>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</si>
  <si>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</si>
  <si>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</si>
  <si>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</si>
  <si>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</si>
  <si>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</si>
  <si>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</si>
  <si>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</si>
  <si>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</si>
  <si>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</si>
  <si>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</si>
  <si>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</si>
  <si>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</si>
  <si>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</si>
  <si>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</si>
  <si>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</si>
  <si>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</si>
  <si>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</si>
  <si>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</si>
  <si>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</si>
  <si>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</si>
  <si>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</si>
  <si>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</si>
  <si>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</si>
  <si>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</si>
  <si>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</si>
  <si>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</si>
  <si>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</si>
  <si>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</si>
  <si>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</si>
  <si>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</si>
  <si>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</si>
  <si>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</si>
  <si>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</si>
  <si>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</si>
  <si>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</si>
  <si>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</si>
  <si>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</si>
  <si>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</si>
  <si>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</si>
  <si>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</si>
  <si>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</si>
  <si>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</si>
  <si>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</si>
  <si>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21/01/22 - VENCIMENTO 28/01/22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</si>
  <si>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</si>
  <si>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</si>
  <si>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</si>
  <si>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</si>
  <si>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</si>
  <si>
    <t>5.3. Revisão de Remuneração pelo Transporte Coletivo ¹</t>
  </si>
  <si>
    <t>¹ Revisões de dez/21: Passageiros (24,698), fator de transição  e adicional do ar condicionado.</t>
  </si>
  <si>
    <t xml:space="preserve">  Energia para tração de nov e dez/21 (AR0).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</si>
</sst>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70168</v>
      </c>
      <c r="C7" s="10">
        <f>C8+C11</f>
        <v>83823</v>
      </c>
      <c r="D7" s="10">
        <f aca="true" t="shared" si="0" ref="D7:K7">D8+D11</f>
        <v>247793</v>
      </c>
      <c r="E7" s="10">
        <f t="shared" si="0"/>
        <v>204782</v>
      </c>
      <c r="F7" s="10">
        <f t="shared" si="0"/>
        <v>215154</v>
      </c>
      <c r="G7" s="10">
        <f t="shared" si="0"/>
        <v>113945</v>
      </c>
      <c r="H7" s="10">
        <f t="shared" si="0"/>
        <v>62621</v>
      </c>
      <c r="I7" s="10">
        <f t="shared" si="0"/>
        <v>99999</v>
      </c>
      <c r="J7" s="10">
        <f t="shared" si="0"/>
        <v>88364</v>
      </c>
      <c r="K7" s="10">
        <f t="shared" si="0"/>
        <v>172617</v>
      </c>
      <c r="L7" s="10">
        <f>SUM(B7:K7)</f>
        <v>1359266</v>
      </c>
      <c r="M7" s="11"/>
    </row>
    <row r="8" spans="1:13" ht="17.25" customHeight="1">
      <c r="A8" s="12" t="s">
        <v>18</v>
      </c>
      <c r="B8" s="13">
        <f>B9+B10</f>
        <v>5871</v>
      </c>
      <c r="C8" s="13">
        <f aca="true" t="shared" si="1" ref="C8:K8">C9+C10</f>
        <v>6714</v>
      </c>
      <c r="D8" s="13">
        <f t="shared" si="1"/>
        <v>20097</v>
      </c>
      <c r="E8" s="13">
        <f t="shared" si="1"/>
        <v>15048</v>
      </c>
      <c r="F8" s="13">
        <f t="shared" si="1"/>
        <v>15000</v>
      </c>
      <c r="G8" s="13">
        <f t="shared" si="1"/>
        <v>9945</v>
      </c>
      <c r="H8" s="13">
        <f t="shared" si="1"/>
        <v>4664</v>
      </c>
      <c r="I8" s="13">
        <f t="shared" si="1"/>
        <v>5652</v>
      </c>
      <c r="J8" s="13">
        <f t="shared" si="1"/>
        <v>6220</v>
      </c>
      <c r="K8" s="13">
        <f t="shared" si="1"/>
        <v>12570</v>
      </c>
      <c r="L8" s="13">
        <f>SUM(B8:K8)</f>
        <v>101781</v>
      </c>
      <c r="M8"/>
    </row>
    <row r="9" spans="1:13" ht="17.25" customHeight="1">
      <c r="A9" s="14" t="s">
        <v>19</v>
      </c>
      <c r="B9" s="15">
        <v>5869</v>
      </c>
      <c r="C9" s="15">
        <v>6714</v>
      </c>
      <c r="D9" s="15">
        <v>20097</v>
      </c>
      <c r="E9" s="15">
        <v>15048</v>
      </c>
      <c r="F9" s="15">
        <v>15000</v>
      </c>
      <c r="G9" s="15">
        <v>9945</v>
      </c>
      <c r="H9" s="15">
        <v>4658</v>
      </c>
      <c r="I9" s="15">
        <v>5652</v>
      </c>
      <c r="J9" s="15">
        <v>6220</v>
      </c>
      <c r="K9" s="15">
        <v>12570</v>
      </c>
      <c r="L9" s="13">
        <f>SUM(B9:K9)</f>
        <v>101773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64297</v>
      </c>
      <c r="C11" s="15">
        <v>77109</v>
      </c>
      <c r="D11" s="15">
        <v>227696</v>
      </c>
      <c r="E11" s="15">
        <v>189734</v>
      </c>
      <c r="F11" s="15">
        <v>200154</v>
      </c>
      <c r="G11" s="15">
        <v>104000</v>
      </c>
      <c r="H11" s="15">
        <v>57957</v>
      </c>
      <c r="I11" s="15">
        <v>94347</v>
      </c>
      <c r="J11" s="15">
        <v>82144</v>
      </c>
      <c r="K11" s="15">
        <v>160047</v>
      </c>
      <c r="L11" s="13">
        <f>SUM(B11:K11)</f>
        <v>1257485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1.042004977700694</v>
      </c>
      <c r="C16" s="22">
        <v>1.26123925305157</v>
      </c>
      <c r="D16" s="22">
        <v>1.149997169963061</v>
      </c>
      <c r="E16" s="22">
        <v>1.127175616286254</v>
      </c>
      <c r="F16" s="22">
        <v>1.231853652781907</v>
      </c>
      <c r="G16" s="22">
        <v>1.250397494377566</v>
      </c>
      <c r="H16" s="22">
        <v>1.168078239886719</v>
      </c>
      <c r="I16" s="22">
        <v>1.191916449388669</v>
      </c>
      <c r="J16" s="22">
        <v>1.438531626122503</v>
      </c>
      <c r="K16" s="22">
        <v>1.126578612608347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473871.35000000003</v>
      </c>
      <c r="C18" s="25">
        <f aca="true" t="shared" si="2" ref="C18:L18">C19+C20+C21+C22+C23+C24+C25+C26</f>
        <v>379917.6400000001</v>
      </c>
      <c r="D18" s="25">
        <f t="shared" si="2"/>
        <v>1226309.12</v>
      </c>
      <c r="E18" s="25">
        <f t="shared" si="2"/>
        <v>999654.14</v>
      </c>
      <c r="F18" s="25">
        <f t="shared" si="2"/>
        <v>1026873.81</v>
      </c>
      <c r="G18" s="25">
        <f t="shared" si="2"/>
        <v>606644.87</v>
      </c>
      <c r="H18" s="25">
        <f t="shared" si="2"/>
        <v>345772.95</v>
      </c>
      <c r="I18" s="25">
        <f t="shared" si="2"/>
        <v>456135.86</v>
      </c>
      <c r="J18" s="25">
        <f t="shared" si="2"/>
        <v>527568.97</v>
      </c>
      <c r="K18" s="25">
        <f t="shared" si="2"/>
        <v>659671.1500000001</v>
      </c>
      <c r="L18" s="25">
        <f t="shared" si="2"/>
        <v>6702419.859999999</v>
      </c>
      <c r="M18"/>
    </row>
    <row r="19" spans="1:13" ht="17.25" customHeight="1">
      <c r="A19" s="26" t="s">
        <v>76</v>
      </c>
      <c r="B19" s="60">
        <f>ROUND((B13+B14)*B7,2)</f>
        <v>450576.8</v>
      </c>
      <c r="C19" s="60">
        <f aca="true" t="shared" si="3" ref="C19:K19">ROUND((C13+C14)*C7,2)</f>
        <v>293238</v>
      </c>
      <c r="D19" s="60">
        <f t="shared" si="3"/>
        <v>1031710.93</v>
      </c>
      <c r="E19" s="60">
        <f t="shared" si="3"/>
        <v>863668.09</v>
      </c>
      <c r="F19" s="60">
        <f t="shared" si="3"/>
        <v>801749.87</v>
      </c>
      <c r="G19" s="60">
        <f t="shared" si="3"/>
        <v>466878.24</v>
      </c>
      <c r="H19" s="60">
        <f t="shared" si="3"/>
        <v>282633.62</v>
      </c>
      <c r="I19" s="60">
        <f t="shared" si="3"/>
        <v>374206.26</v>
      </c>
      <c r="J19" s="60">
        <f t="shared" si="3"/>
        <v>356124.59</v>
      </c>
      <c r="K19" s="60">
        <f t="shared" si="3"/>
        <v>568099.81</v>
      </c>
      <c r="L19" s="32">
        <f>SUM(B19:K19)</f>
        <v>5488886.209999999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18926.47</v>
      </c>
      <c r="C20" s="32">
        <f t="shared" si="4"/>
        <v>76605.28</v>
      </c>
      <c r="D20" s="32">
        <f t="shared" si="4"/>
        <v>154753.72</v>
      </c>
      <c r="E20" s="32">
        <f t="shared" si="4"/>
        <v>109837.52</v>
      </c>
      <c r="F20" s="32">
        <f t="shared" si="4"/>
        <v>185888.64</v>
      </c>
      <c r="G20" s="32">
        <f t="shared" si="4"/>
        <v>116905.14</v>
      </c>
      <c r="H20" s="32">
        <f t="shared" si="4"/>
        <v>47504.56</v>
      </c>
      <c r="I20" s="32">
        <f t="shared" si="4"/>
        <v>71816.34</v>
      </c>
      <c r="J20" s="32">
        <f t="shared" si="4"/>
        <v>156171.9</v>
      </c>
      <c r="K20" s="32">
        <f t="shared" si="4"/>
        <v>71909.29</v>
      </c>
      <c r="L20" s="32">
        <f aca="true" t="shared" si="5" ref="L19:L26">SUM(B20:K20)</f>
        <v>1010318.8600000001</v>
      </c>
      <c r="M20"/>
    </row>
    <row r="21" spans="1:13" ht="17.25" customHeight="1">
      <c r="A21" s="26" t="s">
        <v>25</v>
      </c>
      <c r="B21" s="32">
        <v>2440</v>
      </c>
      <c r="C21" s="32">
        <v>8236.78</v>
      </c>
      <c r="D21" s="32">
        <v>35721.43</v>
      </c>
      <c r="E21" s="32">
        <v>22243.63</v>
      </c>
      <c r="F21" s="32">
        <v>36778.11</v>
      </c>
      <c r="G21" s="32">
        <v>22281.33</v>
      </c>
      <c r="H21" s="32">
        <v>13829.68</v>
      </c>
      <c r="I21" s="32">
        <v>8201.42</v>
      </c>
      <c r="J21" s="32">
        <v>11817.78</v>
      </c>
      <c r="K21" s="32">
        <v>16082.04</v>
      </c>
      <c r="L21" s="32">
        <f t="shared" si="5"/>
        <v>177632.2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452.52</v>
      </c>
      <c r="C26" s="32">
        <v>362.02</v>
      </c>
      <c r="D26" s="32">
        <v>1171.92</v>
      </c>
      <c r="E26" s="32">
        <v>953.78</v>
      </c>
      <c r="F26" s="32">
        <v>981.63</v>
      </c>
      <c r="G26" s="32">
        <v>580.16</v>
      </c>
      <c r="H26" s="32">
        <v>329.53</v>
      </c>
      <c r="I26" s="32">
        <v>436.28</v>
      </c>
      <c r="J26" s="32">
        <v>503.58</v>
      </c>
      <c r="K26" s="32">
        <v>628.89</v>
      </c>
      <c r="L26" s="32">
        <f t="shared" si="5"/>
        <v>6400.3099999999995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-540677.09</v>
      </c>
      <c r="C29" s="32">
        <f t="shared" si="6"/>
        <v>-43668.28</v>
      </c>
      <c r="D29" s="32">
        <f t="shared" si="6"/>
        <v>-167927.6</v>
      </c>
      <c r="E29" s="32">
        <f t="shared" si="6"/>
        <v>-121642.29999999999</v>
      </c>
      <c r="F29" s="32">
        <f t="shared" si="6"/>
        <v>-85138.98999999999</v>
      </c>
      <c r="G29" s="32">
        <f t="shared" si="6"/>
        <v>-81350</v>
      </c>
      <c r="H29" s="32">
        <f t="shared" si="6"/>
        <v>-34638.6</v>
      </c>
      <c r="I29" s="32">
        <f t="shared" si="6"/>
        <v>-48200.329999999994</v>
      </c>
      <c r="J29" s="32">
        <f t="shared" si="6"/>
        <v>-37171.57</v>
      </c>
      <c r="K29" s="32">
        <f t="shared" si="6"/>
        <v>-70137.08</v>
      </c>
      <c r="L29" s="32">
        <f aca="true" t="shared" si="7" ref="L29:L36">SUM(B29:K29)</f>
        <v>-1230551.8400000003</v>
      </c>
      <c r="M29"/>
    </row>
    <row r="30" spans="1:13" ht="18.75" customHeight="1">
      <c r="A30" s="26" t="s">
        <v>29</v>
      </c>
      <c r="B30" s="32">
        <f>B31+B32+B33+B34</f>
        <v>-25823.6</v>
      </c>
      <c r="C30" s="32">
        <f aca="true" t="shared" si="8" ref="C30:K30">C31+C32+C33+C34</f>
        <v>-29541.6</v>
      </c>
      <c r="D30" s="32">
        <f t="shared" si="8"/>
        <v>-88426.8</v>
      </c>
      <c r="E30" s="32">
        <f t="shared" si="8"/>
        <v>-66211.2</v>
      </c>
      <c r="F30" s="32">
        <f t="shared" si="8"/>
        <v>-66000</v>
      </c>
      <c r="G30" s="32">
        <f t="shared" si="8"/>
        <v>-43758</v>
      </c>
      <c r="H30" s="32">
        <f t="shared" si="8"/>
        <v>-20495.2</v>
      </c>
      <c r="I30" s="32">
        <f t="shared" si="8"/>
        <v>-34096.61</v>
      </c>
      <c r="J30" s="32">
        <f t="shared" si="8"/>
        <v>-27368</v>
      </c>
      <c r="K30" s="32">
        <f t="shared" si="8"/>
        <v>-55308</v>
      </c>
      <c r="L30" s="32">
        <f t="shared" si="7"/>
        <v>-457029.01</v>
      </c>
      <c r="M30"/>
    </row>
    <row r="31" spans="1:13" s="35" customFormat="1" ht="18.75" customHeight="1">
      <c r="A31" s="33" t="s">
        <v>56</v>
      </c>
      <c r="B31" s="32">
        <f>-ROUND((B9)*$E$3,2)</f>
        <v>-25823.6</v>
      </c>
      <c r="C31" s="32">
        <f aca="true" t="shared" si="9" ref="C31:K31">-ROUND((C9)*$E$3,2)</f>
        <v>-29541.6</v>
      </c>
      <c r="D31" s="32">
        <f t="shared" si="9"/>
        <v>-88426.8</v>
      </c>
      <c r="E31" s="32">
        <f t="shared" si="9"/>
        <v>-66211.2</v>
      </c>
      <c r="F31" s="32">
        <f t="shared" si="9"/>
        <v>-66000</v>
      </c>
      <c r="G31" s="32">
        <f t="shared" si="9"/>
        <v>-43758</v>
      </c>
      <c r="H31" s="32">
        <f t="shared" si="9"/>
        <v>-20495.2</v>
      </c>
      <c r="I31" s="32">
        <f t="shared" si="9"/>
        <v>-24868.8</v>
      </c>
      <c r="J31" s="32">
        <f t="shared" si="9"/>
        <v>-27368</v>
      </c>
      <c r="K31" s="32">
        <f t="shared" si="9"/>
        <v>-55308</v>
      </c>
      <c r="L31" s="32">
        <f t="shared" si="7"/>
        <v>-447801.2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-456.17</v>
      </c>
      <c r="J33" s="17">
        <v>0</v>
      </c>
      <c r="K33" s="17">
        <v>0</v>
      </c>
      <c r="L33" s="32">
        <f t="shared" si="7"/>
        <v>-456.17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-8771.64</v>
      </c>
      <c r="J34" s="17">
        <v>0</v>
      </c>
      <c r="K34" s="17">
        <v>0</v>
      </c>
      <c r="L34" s="32">
        <f t="shared" si="7"/>
        <v>-8771.64</v>
      </c>
      <c r="M34"/>
    </row>
    <row r="35" spans="1:13" s="35" customFormat="1" ht="18.75" customHeight="1">
      <c r="A35" s="26" t="s">
        <v>33</v>
      </c>
      <c r="B35" s="37">
        <f>SUM(B36:B47)</f>
        <v>-35157.829999999994</v>
      </c>
      <c r="C35" s="37">
        <f aca="true" t="shared" si="10" ref="C35:K35">SUM(C36:C47)</f>
        <v>-8508.63</v>
      </c>
      <c r="D35" s="37">
        <f t="shared" si="10"/>
        <v>-16505.89</v>
      </c>
      <c r="E35" s="37">
        <f t="shared" si="10"/>
        <v>-28209.07</v>
      </c>
      <c r="F35" s="37">
        <f t="shared" si="10"/>
        <v>-14954.919999999998</v>
      </c>
      <c r="G35" s="37">
        <f t="shared" si="10"/>
        <v>-32524.15</v>
      </c>
      <c r="H35" s="37">
        <f t="shared" si="10"/>
        <v>-12769.58</v>
      </c>
      <c r="I35" s="37">
        <f t="shared" si="10"/>
        <v>-9355.98</v>
      </c>
      <c r="J35" s="37">
        <f t="shared" si="10"/>
        <v>-7388.849999999999</v>
      </c>
      <c r="K35" s="37">
        <f t="shared" si="10"/>
        <v>-8235.050000000001</v>
      </c>
      <c r="L35" s="32">
        <f t="shared" si="7"/>
        <v>-173609.94999999998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-11088.47</v>
      </c>
      <c r="C39" s="17">
        <v>-6495.58</v>
      </c>
      <c r="D39" s="17">
        <v>-9989.29</v>
      </c>
      <c r="E39" s="17">
        <v>-17989.64</v>
      </c>
      <c r="F39" s="17">
        <v>-9496.46</v>
      </c>
      <c r="G39" s="17">
        <v>-29298.11</v>
      </c>
      <c r="H39" s="17">
        <v>-2488.65</v>
      </c>
      <c r="I39" s="17">
        <v>-6930</v>
      </c>
      <c r="J39" s="17">
        <v>-4588.65</v>
      </c>
      <c r="K39" s="17">
        <v>-4738.02</v>
      </c>
      <c r="L39" s="29">
        <f aca="true" t="shared" si="11" ref="L39:L48">SUM(B39:K39)</f>
        <v>-103102.86999999998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-2516.31</v>
      </c>
      <c r="C46" s="17">
        <v>-2013.05</v>
      </c>
      <c r="D46" s="17">
        <v>-6516.6</v>
      </c>
      <c r="E46" s="17">
        <v>-5303.61</v>
      </c>
      <c r="F46" s="17">
        <v>-5458.46</v>
      </c>
      <c r="G46" s="17">
        <v>-3226.04</v>
      </c>
      <c r="H46" s="17">
        <v>-1832.39</v>
      </c>
      <c r="I46" s="17">
        <v>-2425.98</v>
      </c>
      <c r="J46" s="17">
        <v>-2800.2</v>
      </c>
      <c r="K46" s="17">
        <v>-3497.03</v>
      </c>
      <c r="L46" s="29">
        <f t="shared" si="11"/>
        <v>-35589.67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79</v>
      </c>
      <c r="B48" s="37">
        <v>-479695.66</v>
      </c>
      <c r="C48" s="37">
        <v>-5618.05</v>
      </c>
      <c r="D48" s="37">
        <v>-62994.91</v>
      </c>
      <c r="E48" s="37">
        <v>-27222.03</v>
      </c>
      <c r="F48" s="37">
        <v>-4184.07</v>
      </c>
      <c r="G48" s="37">
        <v>-5067.85</v>
      </c>
      <c r="H48" s="37">
        <v>-1373.82</v>
      </c>
      <c r="I48" s="37">
        <v>-4747.74</v>
      </c>
      <c r="J48" s="37">
        <v>-2414.72</v>
      </c>
      <c r="K48" s="37">
        <v>-6594.03</v>
      </c>
      <c r="L48" s="37">
        <f t="shared" si="11"/>
        <v>-599912.8799999999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45</v>
      </c>
      <c r="B50" s="40">
        <f>IF(B18+B29+B42+B51&lt;0,0,B18+B29+B51)</f>
        <v>0</v>
      </c>
      <c r="C50" s="40">
        <f aca="true" t="shared" si="12" ref="C50:K50">IF(C18+C29+C42+C51&lt;0,0,C18+C29+C51)</f>
        <v>336249.3600000001</v>
      </c>
      <c r="D50" s="40">
        <f t="shared" si="12"/>
        <v>1058381.52</v>
      </c>
      <c r="E50" s="40">
        <f t="shared" si="12"/>
        <v>878011.8400000001</v>
      </c>
      <c r="F50" s="40">
        <f t="shared" si="12"/>
        <v>941734.8200000001</v>
      </c>
      <c r="G50" s="40">
        <f t="shared" si="12"/>
        <v>525294.87</v>
      </c>
      <c r="H50" s="40">
        <f t="shared" si="12"/>
        <v>311134.35000000003</v>
      </c>
      <c r="I50" s="40">
        <f t="shared" si="12"/>
        <v>407935.52999999997</v>
      </c>
      <c r="J50" s="40">
        <f t="shared" si="12"/>
        <v>490397.39999999997</v>
      </c>
      <c r="K50" s="40">
        <f t="shared" si="12"/>
        <v>589534.0700000002</v>
      </c>
      <c r="L50" s="41">
        <f>SUM(B50:K50)</f>
        <v>5538673.760000001</v>
      </c>
      <c r="M50" s="53"/>
    </row>
    <row r="51" spans="1:12" ht="18.75" customHeight="1">
      <c r="A51" s="26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47</v>
      </c>
      <c r="B52" s="32">
        <f>IF(B18+B29+B42+B51&gt;0,0,B18+B29+B51)</f>
        <v>-66805.73999999993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41">
        <f>SUM(B52:K52)</f>
        <v>-66805.73999999993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48</v>
      </c>
      <c r="B56" s="40">
        <f>SUM(B57:B70)</f>
        <v>0</v>
      </c>
      <c r="C56" s="40">
        <f aca="true" t="shared" si="14" ref="C56:J56">SUM(C57:C68)</f>
        <v>336249.35</v>
      </c>
      <c r="D56" s="40">
        <f t="shared" si="14"/>
        <v>1058381.52</v>
      </c>
      <c r="E56" s="40">
        <f t="shared" si="14"/>
        <v>878011.83</v>
      </c>
      <c r="F56" s="40">
        <f t="shared" si="14"/>
        <v>941734.81</v>
      </c>
      <c r="G56" s="40">
        <f t="shared" si="14"/>
        <v>525294.87</v>
      </c>
      <c r="H56" s="40">
        <f t="shared" si="14"/>
        <v>311134.35</v>
      </c>
      <c r="I56" s="40">
        <f>SUM(I57:I71)</f>
        <v>407935.53</v>
      </c>
      <c r="J56" s="40">
        <f t="shared" si="14"/>
        <v>490397.4</v>
      </c>
      <c r="K56" s="40">
        <f>SUM(K57:K70)</f>
        <v>589534.0700000001</v>
      </c>
      <c r="L56" s="45">
        <f>SUM(B56:K56)</f>
        <v>5538673.730000001</v>
      </c>
      <c r="M56" s="39"/>
    </row>
    <row r="57" spans="1:13" ht="18.75" customHeight="1">
      <c r="A57" s="46" t="s">
        <v>49</v>
      </c>
      <c r="B57" s="4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0</v>
      </c>
      <c r="M57" s="39"/>
    </row>
    <row r="58" spans="1:12" ht="18.75" customHeight="1">
      <c r="A58" s="46" t="s">
        <v>59</v>
      </c>
      <c r="B58" s="17">
        <v>0</v>
      </c>
      <c r="C58" s="47">
        <v>293814.68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293814.68</v>
      </c>
    </row>
    <row r="59" spans="1:12" ht="18.75" customHeight="1">
      <c r="A59" s="46" t="s">
        <v>60</v>
      </c>
      <c r="B59" s="17">
        <v>0</v>
      </c>
      <c r="C59" s="47">
        <v>42434.67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42434.67</v>
      </c>
    </row>
    <row r="60" spans="1:12" ht="18.75" customHeight="1">
      <c r="A60" s="46" t="s">
        <v>50</v>
      </c>
      <c r="B60" s="17">
        <v>0</v>
      </c>
      <c r="C60" s="17">
        <v>0</v>
      </c>
      <c r="D60" s="47">
        <v>1058381.52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1058381.52</v>
      </c>
    </row>
    <row r="61" spans="1:12" ht="18.75" customHeight="1">
      <c r="A61" s="46" t="s">
        <v>51</v>
      </c>
      <c r="B61" s="17">
        <v>0</v>
      </c>
      <c r="C61" s="17">
        <v>0</v>
      </c>
      <c r="D61" s="17">
        <v>0</v>
      </c>
      <c r="E61" s="47">
        <v>878011.83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878011.83</v>
      </c>
    </row>
    <row r="62" spans="1:12" ht="18.75" customHeight="1">
      <c r="A62" s="46" t="s">
        <v>52</v>
      </c>
      <c r="B62" s="17">
        <v>0</v>
      </c>
      <c r="C62" s="17">
        <v>0</v>
      </c>
      <c r="D62" s="17">
        <v>0</v>
      </c>
      <c r="E62" s="17">
        <v>0</v>
      </c>
      <c r="F62" s="47">
        <v>941734.81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941734.81</v>
      </c>
    </row>
    <row r="63" spans="1:12" ht="18.75" customHeight="1">
      <c r="A63" s="46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525294.87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525294.87</v>
      </c>
    </row>
    <row r="64" spans="1:12" ht="18.75" customHeight="1">
      <c r="A64" s="46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311134.35</v>
      </c>
      <c r="I64" s="17">
        <v>0</v>
      </c>
      <c r="J64" s="17">
        <v>0</v>
      </c>
      <c r="K64" s="17">
        <v>0</v>
      </c>
      <c r="L64" s="45">
        <f t="shared" si="15"/>
        <v>311134.35</v>
      </c>
    </row>
    <row r="65" spans="1:12" ht="18.75" customHeight="1">
      <c r="A65" s="46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490397.4</v>
      </c>
      <c r="K66" s="17">
        <v>0</v>
      </c>
      <c r="L66" s="45">
        <f t="shared" si="15"/>
        <v>490397.4</v>
      </c>
    </row>
    <row r="67" spans="1:12" ht="18.75" customHeight="1">
      <c r="A67" s="46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330198.03</v>
      </c>
      <c r="L67" s="45">
        <f t="shared" si="15"/>
        <v>330198.03</v>
      </c>
    </row>
    <row r="68" spans="1:12" ht="18.75" customHeight="1">
      <c r="A68" s="4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259336.04</v>
      </c>
      <c r="L68" s="45">
        <f t="shared" si="15"/>
        <v>259336.04</v>
      </c>
    </row>
    <row r="69" spans="1:12" ht="18.75" customHeight="1">
      <c r="A69" s="46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78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407935.53</v>
      </c>
      <c r="J71" s="51">
        <v>0</v>
      </c>
      <c r="K71" s="51">
        <v>0</v>
      </c>
      <c r="L71" s="50">
        <f>SUM(B71:K71)</f>
        <v>407935.53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 t="s">
        <v>81</v>
      </c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2022-01-27T19:43:53Z</dcterms:modified>
  <cp:category/>
  <cp:version/>
  <cp:contentType/>
  <cp:contentStatus/>
</cp:coreProperties>
</file>