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<sst xmlns="http://schemas.openxmlformats.org/spreadsheetml/2006/main" count="81" uniqueCount="80">
  <si>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</si>
  <si>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</si>
  <si>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</si>
  <si>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</si>
  <si>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</si>
  <si>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</si>
  <si>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</si>
  <si>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</si>
  <si>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</si>
  <si>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</si>
  <si>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</si>
  <si>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</si>
  <si>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</si>
  <si>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</si>
  <si>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</si>
  <si>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</si>
  <si>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</si>
  <si>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</si>
  <si>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</si>
  <si>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</si>
  <si>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</si>
  <si>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</si>
  <si>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</si>
  <si>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</si>
  <si>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</si>
  <si>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</si>
  <si>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</si>
  <si>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</si>
  <si>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</si>
  <si>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</si>
  <si>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</si>
  <si>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</si>
  <si>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</si>
  <si>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</si>
  <si>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</si>
  <si>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</si>
  <si>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</si>
  <si>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</si>
  <si>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</si>
  <si>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</si>
  <si>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</si>
  <si>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</si>
  <si>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</si>
  <si>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</si>
  <si>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</si>
  <si>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</si>
  <si>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</si>
  <si>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</si>
  <si>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</si>
  <si>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</si>
  <si>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</si>
  <si>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</si>
  <si>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</si>
  <si>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</si>
  <si>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</si>
  <si>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</si>
  <si>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</si>
  <si>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</si>
  <si>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</si>
  <si>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</si>
  <si>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</si>
  <si>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</si>
  <si>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</si>
  <si>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</si>
  <si>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</si>
  <si>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</si>
  <si>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</si>
  <si>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</si>
  <si>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</si>
  <si>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</si>
  <si>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</si>
  <si>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</si>
  <si>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</si>
  <si>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</si>
  <si>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19/01/22 - VENCIMENTO 26/01/22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</si>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</sst>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67626</v>
      </c>
      <c r="C7" s="10">
        <f>C8+C11</f>
        <v>81111</v>
      </c>
      <c r="D7" s="10">
        <f aca="true" t="shared" si="0" ref="D7:K7">D8+D11</f>
        <v>238593</v>
      </c>
      <c r="E7" s="10">
        <f t="shared" si="0"/>
        <v>199687</v>
      </c>
      <c r="F7" s="10">
        <f t="shared" si="0"/>
        <v>208537</v>
      </c>
      <c r="G7" s="10">
        <f t="shared" si="0"/>
        <v>111650</v>
      </c>
      <c r="H7" s="10">
        <f t="shared" si="0"/>
        <v>60578</v>
      </c>
      <c r="I7" s="10">
        <f t="shared" si="0"/>
        <v>96616</v>
      </c>
      <c r="J7" s="10">
        <f t="shared" si="0"/>
        <v>87393</v>
      </c>
      <c r="K7" s="10">
        <f t="shared" si="0"/>
        <v>167881</v>
      </c>
      <c r="L7" s="10">
        <f>SUM(B7:K7)</f>
        <v>1319672</v>
      </c>
      <c r="M7" s="11"/>
    </row>
    <row r="8" spans="1:13" ht="17.25" customHeight="1">
      <c r="A8" s="12" t="s">
        <v>18</v>
      </c>
      <c r="B8" s="13">
        <f>B9+B10</f>
        <v>5377</v>
      </c>
      <c r="C8" s="13">
        <f aca="true" t="shared" si="1" ref="C8:K8">C9+C10</f>
        <v>6188</v>
      </c>
      <c r="D8" s="13">
        <f t="shared" si="1"/>
        <v>17751</v>
      </c>
      <c r="E8" s="13">
        <f t="shared" si="1"/>
        <v>13172</v>
      </c>
      <c r="F8" s="13">
        <f t="shared" si="1"/>
        <v>12896</v>
      </c>
      <c r="G8" s="13">
        <f t="shared" si="1"/>
        <v>8968</v>
      </c>
      <c r="H8" s="13">
        <f t="shared" si="1"/>
        <v>4478</v>
      </c>
      <c r="I8" s="13">
        <f t="shared" si="1"/>
        <v>5021</v>
      </c>
      <c r="J8" s="13">
        <f t="shared" si="1"/>
        <v>5878</v>
      </c>
      <c r="K8" s="13">
        <f t="shared" si="1"/>
        <v>10937</v>
      </c>
      <c r="L8" s="13">
        <f>SUM(B8:K8)</f>
        <v>90666</v>
      </c>
      <c r="M8"/>
    </row>
    <row r="9" spans="1:13" ht="17.25" customHeight="1">
      <c r="A9" s="14" t="s">
        <v>19</v>
      </c>
      <c r="B9" s="15">
        <v>5374</v>
      </c>
      <c r="C9" s="15">
        <v>6188</v>
      </c>
      <c r="D9" s="15">
        <v>17751</v>
      </c>
      <c r="E9" s="15">
        <v>13172</v>
      </c>
      <c r="F9" s="15">
        <v>12896</v>
      </c>
      <c r="G9" s="15">
        <v>8968</v>
      </c>
      <c r="H9" s="15">
        <v>4472</v>
      </c>
      <c r="I9" s="15">
        <v>5021</v>
      </c>
      <c r="J9" s="15">
        <v>5878</v>
      </c>
      <c r="K9" s="15">
        <v>10937</v>
      </c>
      <c r="L9" s="13">
        <f>SUM(B9:K9)</f>
        <v>90657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62249</v>
      </c>
      <c r="C11" s="15">
        <v>74923</v>
      </c>
      <c r="D11" s="15">
        <v>220842</v>
      </c>
      <c r="E11" s="15">
        <v>186515</v>
      </c>
      <c r="F11" s="15">
        <v>195641</v>
      </c>
      <c r="G11" s="15">
        <v>102682</v>
      </c>
      <c r="H11" s="15">
        <v>56100</v>
      </c>
      <c r="I11" s="15">
        <v>91595</v>
      </c>
      <c r="J11" s="15">
        <v>81515</v>
      </c>
      <c r="K11" s="15">
        <v>156944</v>
      </c>
      <c r="L11" s="13">
        <f>SUM(B11:K11)</f>
        <v>1229006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1.075647086263561</v>
      </c>
      <c r="C16" s="22">
        <v>1.307558072809915</v>
      </c>
      <c r="D16" s="22">
        <v>1.18666184550649</v>
      </c>
      <c r="E16" s="22">
        <v>1.161226360044895</v>
      </c>
      <c r="F16" s="22">
        <v>1.277752154195002</v>
      </c>
      <c r="G16" s="22">
        <v>1.273786486690357</v>
      </c>
      <c r="H16" s="22">
        <v>1.216732073364096</v>
      </c>
      <c r="I16" s="22">
        <v>1.217719536847235</v>
      </c>
      <c r="J16" s="22">
        <v>1.44754853259246</v>
      </c>
      <c r="K16" s="22">
        <v>1.157503910009161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471153.48</v>
      </c>
      <c r="C18" s="25">
        <f aca="true" t="shared" si="2" ref="C18:L18">C19+C20+C21+C22+C23+C24+C25+C26</f>
        <v>380321.85</v>
      </c>
      <c r="D18" s="25">
        <f t="shared" si="2"/>
        <v>1217800.4000000001</v>
      </c>
      <c r="E18" s="25">
        <f t="shared" si="2"/>
        <v>1004240.35</v>
      </c>
      <c r="F18" s="25">
        <f t="shared" si="2"/>
        <v>1031718.6600000001</v>
      </c>
      <c r="G18" s="25">
        <f t="shared" si="2"/>
        <v>605318.07</v>
      </c>
      <c r="H18" s="25">
        <f t="shared" si="2"/>
        <v>348325.54</v>
      </c>
      <c r="I18" s="25">
        <f t="shared" si="2"/>
        <v>450038.50999999995</v>
      </c>
      <c r="J18" s="25">
        <f t="shared" si="2"/>
        <v>524826.78</v>
      </c>
      <c r="K18" s="25">
        <f t="shared" si="2"/>
        <v>659027.63</v>
      </c>
      <c r="L18" s="25">
        <f t="shared" si="2"/>
        <v>6692771.269999999</v>
      </c>
      <c r="M18"/>
    </row>
    <row r="19" spans="1:13" ht="17.25" customHeight="1">
      <c r="A19" s="26" t="s">
        <v>77</v>
      </c>
      <c r="B19" s="61">
        <f>ROUND((B13+B14)*B7,2)</f>
        <v>434253.6</v>
      </c>
      <c r="C19" s="61">
        <f aca="true" t="shared" si="3" ref="C19:K19">ROUND((C13+C14)*C7,2)</f>
        <v>283750.61</v>
      </c>
      <c r="D19" s="61">
        <f t="shared" si="3"/>
        <v>993405.81</v>
      </c>
      <c r="E19" s="61">
        <f t="shared" si="3"/>
        <v>842179.92</v>
      </c>
      <c r="F19" s="61">
        <f t="shared" si="3"/>
        <v>777092.28</v>
      </c>
      <c r="G19" s="61">
        <f t="shared" si="3"/>
        <v>457474.71</v>
      </c>
      <c r="H19" s="61">
        <f t="shared" si="3"/>
        <v>273412.75</v>
      </c>
      <c r="I19" s="61">
        <f t="shared" si="3"/>
        <v>361546.73</v>
      </c>
      <c r="J19" s="61">
        <f t="shared" si="3"/>
        <v>352211.27</v>
      </c>
      <c r="K19" s="61">
        <f t="shared" si="3"/>
        <v>552513.16</v>
      </c>
      <c r="L19" s="32">
        <f>SUM(B19:K19)</f>
        <v>5327840.84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32850.02</v>
      </c>
      <c r="C20" s="32">
        <f t="shared" si="4"/>
        <v>87269.79</v>
      </c>
      <c r="D20" s="32">
        <f t="shared" si="4"/>
        <v>185430.96</v>
      </c>
      <c r="E20" s="32">
        <f t="shared" si="4"/>
        <v>135781.6</v>
      </c>
      <c r="F20" s="32">
        <f t="shared" si="4"/>
        <v>215839.05</v>
      </c>
      <c r="G20" s="32">
        <f t="shared" si="4"/>
        <v>125250.39</v>
      </c>
      <c r="H20" s="32">
        <f t="shared" si="4"/>
        <v>59257.31</v>
      </c>
      <c r="I20" s="32">
        <f t="shared" si="4"/>
        <v>78715.79</v>
      </c>
      <c r="J20" s="32">
        <f t="shared" si="4"/>
        <v>157631.64</v>
      </c>
      <c r="K20" s="32">
        <f t="shared" si="4"/>
        <v>87022.98</v>
      </c>
      <c r="L20" s="32">
        <f aca="true" t="shared" si="5" ref="L19:L26">SUM(B20:K20)</f>
        <v>1165049.5299999998</v>
      </c>
      <c r="M20"/>
    </row>
    <row r="21" spans="1:13" ht="17.25" customHeight="1">
      <c r="A21" s="26" t="s">
        <v>25</v>
      </c>
      <c r="B21" s="32">
        <v>2124.1</v>
      </c>
      <c r="C21" s="32">
        <v>7461.55</v>
      </c>
      <c r="D21" s="32">
        <v>34849.87</v>
      </c>
      <c r="E21" s="32">
        <v>22366.97</v>
      </c>
      <c r="F21" s="32">
        <v>36325.5</v>
      </c>
      <c r="G21" s="32">
        <v>22015.13</v>
      </c>
      <c r="H21" s="32">
        <v>13848.07</v>
      </c>
      <c r="I21" s="32">
        <v>7871.11</v>
      </c>
      <c r="J21" s="32">
        <v>11531.49</v>
      </c>
      <c r="K21" s="32">
        <v>15911.48</v>
      </c>
      <c r="L21" s="32">
        <f t="shared" si="5"/>
        <v>174305.27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450.2</v>
      </c>
      <c r="C26" s="32">
        <v>364.34</v>
      </c>
      <c r="D26" s="32">
        <v>1162.64</v>
      </c>
      <c r="E26" s="32">
        <v>960.74</v>
      </c>
      <c r="F26" s="32">
        <v>986.27</v>
      </c>
      <c r="G26" s="32">
        <v>577.84</v>
      </c>
      <c r="H26" s="32">
        <v>331.85</v>
      </c>
      <c r="I26" s="32">
        <v>429.32</v>
      </c>
      <c r="J26" s="32">
        <v>501.26</v>
      </c>
      <c r="K26" s="32">
        <v>628.89</v>
      </c>
      <c r="L26" s="32">
        <f t="shared" si="5"/>
        <v>6393.35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-47702.06</v>
      </c>
      <c r="C29" s="32">
        <f t="shared" si="6"/>
        <v>-29253.15</v>
      </c>
      <c r="D29" s="32">
        <f t="shared" si="6"/>
        <v>-84569.39</v>
      </c>
      <c r="E29" s="32">
        <f t="shared" si="6"/>
        <v>-68214.95</v>
      </c>
      <c r="F29" s="32">
        <f t="shared" si="6"/>
        <v>-62226.67</v>
      </c>
      <c r="G29" s="32">
        <f t="shared" si="6"/>
        <v>-42672.34</v>
      </c>
      <c r="H29" s="32">
        <f t="shared" si="6"/>
        <v>-29970.64</v>
      </c>
      <c r="I29" s="32">
        <f t="shared" si="6"/>
        <v>-24479.670000000002</v>
      </c>
      <c r="J29" s="32">
        <f t="shared" si="6"/>
        <v>-28650.5</v>
      </c>
      <c r="K29" s="32">
        <f t="shared" si="6"/>
        <v>-51619.83</v>
      </c>
      <c r="L29" s="32">
        <f aca="true" t="shared" si="7" ref="L29:L36">SUM(B29:K29)</f>
        <v>-469359.19999999995</v>
      </c>
      <c r="M29"/>
    </row>
    <row r="30" spans="1:13" ht="18.75" customHeight="1">
      <c r="A30" s="26" t="s">
        <v>29</v>
      </c>
      <c r="B30" s="32">
        <f>B31+B32+B33+B34</f>
        <v>-23645.6</v>
      </c>
      <c r="C30" s="32">
        <f aca="true" t="shared" si="8" ref="C30:K30">C31+C32+C33+C34</f>
        <v>-27227.2</v>
      </c>
      <c r="D30" s="32">
        <f t="shared" si="8"/>
        <v>-78104.4</v>
      </c>
      <c r="E30" s="32">
        <f t="shared" si="8"/>
        <v>-57956.8</v>
      </c>
      <c r="F30" s="32">
        <f t="shared" si="8"/>
        <v>-56742.4</v>
      </c>
      <c r="G30" s="32">
        <f t="shared" si="8"/>
        <v>-39459.2</v>
      </c>
      <c r="H30" s="32">
        <f t="shared" si="8"/>
        <v>-19676.8</v>
      </c>
      <c r="I30" s="32">
        <f t="shared" si="8"/>
        <v>-22092.4</v>
      </c>
      <c r="J30" s="32">
        <f t="shared" si="8"/>
        <v>-25863.2</v>
      </c>
      <c r="K30" s="32">
        <f t="shared" si="8"/>
        <v>-48122.8</v>
      </c>
      <c r="L30" s="32">
        <f t="shared" si="7"/>
        <v>-398890.8</v>
      </c>
      <c r="M30"/>
    </row>
    <row r="31" spans="1:13" s="35" customFormat="1" ht="18.75" customHeight="1">
      <c r="A31" s="33" t="s">
        <v>57</v>
      </c>
      <c r="B31" s="32">
        <f>-ROUND((B9)*$E$3,2)</f>
        <v>-23645.6</v>
      </c>
      <c r="C31" s="32">
        <f aca="true" t="shared" si="9" ref="C31:K31">-ROUND((C9)*$E$3,2)</f>
        <v>-27227.2</v>
      </c>
      <c r="D31" s="32">
        <f t="shared" si="9"/>
        <v>-78104.4</v>
      </c>
      <c r="E31" s="32">
        <f t="shared" si="9"/>
        <v>-57956.8</v>
      </c>
      <c r="F31" s="32">
        <f t="shared" si="9"/>
        <v>-56742.4</v>
      </c>
      <c r="G31" s="32">
        <f t="shared" si="9"/>
        <v>-39459.2</v>
      </c>
      <c r="H31" s="32">
        <f t="shared" si="9"/>
        <v>-19676.8</v>
      </c>
      <c r="I31" s="32">
        <f t="shared" si="9"/>
        <v>-22092.4</v>
      </c>
      <c r="J31" s="32">
        <f t="shared" si="9"/>
        <v>-25863.2</v>
      </c>
      <c r="K31" s="32">
        <f t="shared" si="9"/>
        <v>-48122.8</v>
      </c>
      <c r="L31" s="32">
        <f t="shared" si="7"/>
        <v>-398890.8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33</v>
      </c>
      <c r="B35" s="37">
        <f>SUM(B36:B47)</f>
        <v>-24056.46</v>
      </c>
      <c r="C35" s="37">
        <f aca="true" t="shared" si="10" ref="C35:K35">SUM(C36:C47)</f>
        <v>-2025.95</v>
      </c>
      <c r="D35" s="37">
        <f t="shared" si="10"/>
        <v>-6464.99</v>
      </c>
      <c r="E35" s="37">
        <f t="shared" si="10"/>
        <v>-10258.15</v>
      </c>
      <c r="F35" s="37">
        <f t="shared" si="10"/>
        <v>-5484.27</v>
      </c>
      <c r="G35" s="37">
        <f t="shared" si="10"/>
        <v>-3213.14</v>
      </c>
      <c r="H35" s="37">
        <f t="shared" si="10"/>
        <v>-10293.84</v>
      </c>
      <c r="I35" s="37">
        <f t="shared" si="10"/>
        <v>-2387.27</v>
      </c>
      <c r="J35" s="37">
        <f t="shared" si="10"/>
        <v>-2787.3</v>
      </c>
      <c r="K35" s="37">
        <f t="shared" si="10"/>
        <v>-3497.03</v>
      </c>
      <c r="L35" s="32">
        <f t="shared" si="7"/>
        <v>-70468.4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-2503.41</v>
      </c>
      <c r="C46" s="17">
        <v>-2025.95</v>
      </c>
      <c r="D46" s="17">
        <v>-6464.99</v>
      </c>
      <c r="E46" s="17">
        <v>-5342.33</v>
      </c>
      <c r="F46" s="17">
        <v>-5484.27</v>
      </c>
      <c r="G46" s="17">
        <v>-3213.14</v>
      </c>
      <c r="H46" s="17">
        <v>-1845.3</v>
      </c>
      <c r="I46" s="17">
        <v>-2387.27</v>
      </c>
      <c r="J46" s="17">
        <v>-2787.3</v>
      </c>
      <c r="K46" s="17">
        <v>-3497.03</v>
      </c>
      <c r="L46" s="29">
        <f t="shared" si="11"/>
        <v>-35550.99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423451.42</v>
      </c>
      <c r="C50" s="40">
        <f aca="true" t="shared" si="12" ref="C50:K50">IF(C18+C29+C42+C51&lt;0,0,C18+C29+C51)</f>
        <v>351068.69999999995</v>
      </c>
      <c r="D50" s="40">
        <f t="shared" si="12"/>
        <v>1133231.0100000002</v>
      </c>
      <c r="E50" s="40">
        <f t="shared" si="12"/>
        <v>936025.4</v>
      </c>
      <c r="F50" s="40">
        <f t="shared" si="12"/>
        <v>969491.9900000001</v>
      </c>
      <c r="G50" s="40">
        <f t="shared" si="12"/>
        <v>562645.73</v>
      </c>
      <c r="H50" s="40">
        <f t="shared" si="12"/>
        <v>318354.89999999997</v>
      </c>
      <c r="I50" s="40">
        <f t="shared" si="12"/>
        <v>425558.83999999997</v>
      </c>
      <c r="J50" s="40">
        <f t="shared" si="12"/>
        <v>496176.28</v>
      </c>
      <c r="K50" s="40">
        <f t="shared" si="12"/>
        <v>607407.8</v>
      </c>
      <c r="L50" s="41">
        <f>SUM(B50:K50)</f>
        <v>6223412.07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423451.42</v>
      </c>
      <c r="C56" s="40">
        <f aca="true" t="shared" si="14" ref="C56:J56">SUM(C57:C68)</f>
        <v>351068.71</v>
      </c>
      <c r="D56" s="40">
        <f t="shared" si="14"/>
        <v>1133231.02</v>
      </c>
      <c r="E56" s="40">
        <f t="shared" si="14"/>
        <v>936025.4</v>
      </c>
      <c r="F56" s="40">
        <f t="shared" si="14"/>
        <v>969491.99</v>
      </c>
      <c r="G56" s="40">
        <f t="shared" si="14"/>
        <v>562645.74</v>
      </c>
      <c r="H56" s="40">
        <f t="shared" si="14"/>
        <v>318354.89</v>
      </c>
      <c r="I56" s="40">
        <f>SUM(I57:I71)</f>
        <v>425558.84</v>
      </c>
      <c r="J56" s="40">
        <f t="shared" si="14"/>
        <v>496176.28</v>
      </c>
      <c r="K56" s="40">
        <f>SUM(K57:K70)</f>
        <v>607407.8</v>
      </c>
      <c r="L56" s="45">
        <f>SUM(B56:K56)</f>
        <v>6223412.09</v>
      </c>
      <c r="M56" s="39"/>
    </row>
    <row r="57" spans="1:13" ht="18.75" customHeight="1">
      <c r="A57" s="46" t="s">
        <v>50</v>
      </c>
      <c r="B57" s="47">
        <v>423451.42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423451.42</v>
      </c>
      <c r="M57" s="39"/>
    </row>
    <row r="58" spans="1:12" ht="18.75" customHeight="1">
      <c r="A58" s="46" t="s">
        <v>60</v>
      </c>
      <c r="B58" s="17">
        <v>0</v>
      </c>
      <c r="C58" s="47">
        <v>306693.63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306693.63</v>
      </c>
    </row>
    <row r="59" spans="1:12" ht="18.75" customHeight="1">
      <c r="A59" s="46" t="s">
        <v>61</v>
      </c>
      <c r="B59" s="17">
        <v>0</v>
      </c>
      <c r="C59" s="47">
        <v>44375.08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44375.08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1133231.02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1133231.02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936025.4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936025.4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969491.99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969491.99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562645.74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562645.74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318354.89</v>
      </c>
      <c r="I64" s="17">
        <v>0</v>
      </c>
      <c r="J64" s="17">
        <v>0</v>
      </c>
      <c r="K64" s="17">
        <v>0</v>
      </c>
      <c r="L64" s="45">
        <f t="shared" si="15"/>
        <v>318354.89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496176.28</v>
      </c>
      <c r="K66" s="17">
        <v>0</v>
      </c>
      <c r="L66" s="45">
        <f t="shared" si="15"/>
        <v>496176.28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342881.7</v>
      </c>
      <c r="L67" s="45">
        <f t="shared" si="15"/>
        <v>342881.7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264526.1</v>
      </c>
      <c r="L68" s="45">
        <f t="shared" si="15"/>
        <v>264526.1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425558.84</v>
      </c>
      <c r="J71" s="52">
        <v>0</v>
      </c>
      <c r="K71" s="52">
        <v>0</v>
      </c>
      <c r="L71" s="50">
        <f>SUM(B71:K71)</f>
        <v>425558.84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2022-01-24T19:52:03Z</dcterms:modified>
  <cp:category/>
  <cp:version/>
  <cp:contentType/>
  <cp:contentStatus/>
</cp:coreProperties>
</file>