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<sst xmlns="http://schemas.openxmlformats.org/spreadsheetml/2006/main" count="81" uniqueCount="80">
  <si>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</si>
  <si>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</si>
  <si>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</si>
  <si>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</si>
  <si>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</si>
  <si>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</si>
  <si>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</si>
  <si>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</si>
  <si>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</si>
  <si>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</si>
  <si>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</si>
  <si>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</si>
  <si>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</si>
  <si>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</si>
  <si>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</si>
  <si>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</si>
  <si>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</si>
  <si>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</si>
  <si>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</si>
  <si>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</si>
  <si>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</si>
  <si>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</si>
  <si>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</si>
  <si>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</si>
  <si>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</si>
  <si>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</si>
  <si>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</si>
  <si>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</si>
  <si>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</si>
  <si>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</si>
  <si>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</si>
  <si>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</si>
  <si>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</si>
  <si>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</si>
  <si>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</si>
  <si>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</si>
  <si>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</si>
  <si>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</si>
  <si>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</si>
  <si>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</si>
  <si>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</si>
  <si>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</si>
  <si>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</si>
  <si>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</si>
  <si>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</si>
  <si>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</si>
  <si>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</si>
  <si>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</si>
  <si>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</si>
  <si>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</si>
  <si>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</si>
  <si>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</si>
  <si>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</si>
  <si>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</si>
  <si>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</si>
  <si>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</si>
  <si>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</si>
  <si>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</si>
  <si>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</si>
  <si>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</si>
  <si>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</si>
  <si>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</si>
  <si>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</si>
  <si>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</si>
  <si>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</si>
  <si>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</si>
  <si>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</si>
  <si>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</si>
  <si>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</si>
  <si>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</si>
  <si>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</si>
  <si>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</si>
  <si>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</si>
  <si>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</si>
  <si>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18/01/22 - VENCIMENTO 25/01/22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</si>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</sst>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68218</v>
      </c>
      <c r="C7" s="10">
        <f>C8+C11</f>
        <v>81521</v>
      </c>
      <c r="D7" s="10">
        <f aca="true" t="shared" si="0" ref="D7:K7">D8+D11</f>
        <v>237011</v>
      </c>
      <c r="E7" s="10">
        <f t="shared" si="0"/>
        <v>198915</v>
      </c>
      <c r="F7" s="10">
        <f t="shared" si="0"/>
        <v>206058</v>
      </c>
      <c r="G7" s="10">
        <f t="shared" si="0"/>
        <v>111858</v>
      </c>
      <c r="H7" s="10">
        <f t="shared" si="0"/>
        <v>60396</v>
      </c>
      <c r="I7" s="10">
        <f t="shared" si="0"/>
        <v>95510</v>
      </c>
      <c r="J7" s="10">
        <f t="shared" si="0"/>
        <v>88419</v>
      </c>
      <c r="K7" s="10">
        <f t="shared" si="0"/>
        <v>166714</v>
      </c>
      <c r="L7" s="10">
        <f>SUM(B7:K7)</f>
        <v>1314620</v>
      </c>
      <c r="M7" s="11"/>
    </row>
    <row r="8" spans="1:13" ht="17.25" customHeight="1">
      <c r="A8" s="12" t="s">
        <v>18</v>
      </c>
      <c r="B8" s="13">
        <f>B9+B10</f>
        <v>5417</v>
      </c>
      <c r="C8" s="13">
        <f aca="true" t="shared" si="1" ref="C8:K8">C9+C10</f>
        <v>5938</v>
      </c>
      <c r="D8" s="13">
        <f t="shared" si="1"/>
        <v>17908</v>
      </c>
      <c r="E8" s="13">
        <f t="shared" si="1"/>
        <v>13402</v>
      </c>
      <c r="F8" s="13">
        <f t="shared" si="1"/>
        <v>13188</v>
      </c>
      <c r="G8" s="13">
        <f t="shared" si="1"/>
        <v>9155</v>
      </c>
      <c r="H8" s="13">
        <f t="shared" si="1"/>
        <v>4353</v>
      </c>
      <c r="I8" s="13">
        <f t="shared" si="1"/>
        <v>5114</v>
      </c>
      <c r="J8" s="13">
        <f t="shared" si="1"/>
        <v>6025</v>
      </c>
      <c r="K8" s="13">
        <f t="shared" si="1"/>
        <v>10896</v>
      </c>
      <c r="L8" s="13">
        <f>SUM(B8:K8)</f>
        <v>91396</v>
      </c>
      <c r="M8"/>
    </row>
    <row r="9" spans="1:13" ht="17.25" customHeight="1">
      <c r="A9" s="14" t="s">
        <v>19</v>
      </c>
      <c r="B9" s="15">
        <v>5417</v>
      </c>
      <c r="C9" s="15">
        <v>5938</v>
      </c>
      <c r="D9" s="15">
        <v>17908</v>
      </c>
      <c r="E9" s="15">
        <v>13402</v>
      </c>
      <c r="F9" s="15">
        <v>13188</v>
      </c>
      <c r="G9" s="15">
        <v>9155</v>
      </c>
      <c r="H9" s="15">
        <v>4351</v>
      </c>
      <c r="I9" s="15">
        <v>5114</v>
      </c>
      <c r="J9" s="15">
        <v>6025</v>
      </c>
      <c r="K9" s="15">
        <v>10896</v>
      </c>
      <c r="L9" s="13">
        <f>SUM(B9:K9)</f>
        <v>91394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62801</v>
      </c>
      <c r="C11" s="15">
        <v>75583</v>
      </c>
      <c r="D11" s="15">
        <v>219103</v>
      </c>
      <c r="E11" s="15">
        <v>185513</v>
      </c>
      <c r="F11" s="15">
        <v>192870</v>
      </c>
      <c r="G11" s="15">
        <v>102703</v>
      </c>
      <c r="H11" s="15">
        <v>56043</v>
      </c>
      <c r="I11" s="15">
        <v>90396</v>
      </c>
      <c r="J11" s="15">
        <v>82394</v>
      </c>
      <c r="K11" s="15">
        <v>155818</v>
      </c>
      <c r="L11" s="13">
        <f>SUM(B11:K11)</f>
        <v>1223224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1.077054058304923</v>
      </c>
      <c r="C16" s="22">
        <v>1.309818384974717</v>
      </c>
      <c r="D16" s="22">
        <v>1.197236782616748</v>
      </c>
      <c r="E16" s="22">
        <v>1.154872195404986</v>
      </c>
      <c r="F16" s="22">
        <v>1.287765736030753</v>
      </c>
      <c r="G16" s="22">
        <v>1.271487722224076</v>
      </c>
      <c r="H16" s="22">
        <v>1.212750799541894</v>
      </c>
      <c r="I16" s="22">
        <v>1.223697623891865</v>
      </c>
      <c r="J16" s="22">
        <v>1.443573537054421</v>
      </c>
      <c r="K16" s="22">
        <v>1.156268797802876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475789.84</v>
      </c>
      <c r="C18" s="25">
        <f aca="true" t="shared" si="2" ref="C18:L18">C19+C20+C21+C22+C23+C24+C25+C26</f>
        <v>383377.17999999993</v>
      </c>
      <c r="D18" s="25">
        <f t="shared" si="2"/>
        <v>1220900.7200000002</v>
      </c>
      <c r="E18" s="25">
        <f t="shared" si="2"/>
        <v>994538.14</v>
      </c>
      <c r="F18" s="25">
        <f t="shared" si="2"/>
        <v>1027108.06</v>
      </c>
      <c r="G18" s="25">
        <f t="shared" si="2"/>
        <v>605429.23</v>
      </c>
      <c r="H18" s="25">
        <f t="shared" si="2"/>
        <v>346051.89999999997</v>
      </c>
      <c r="I18" s="25">
        <f t="shared" si="2"/>
        <v>447300.30999999994</v>
      </c>
      <c r="J18" s="25">
        <f t="shared" si="2"/>
        <v>529325.64</v>
      </c>
      <c r="K18" s="25">
        <f t="shared" si="2"/>
        <v>653562.8399999999</v>
      </c>
      <c r="L18" s="25">
        <f t="shared" si="2"/>
        <v>6683383.860000002</v>
      </c>
      <c r="M18"/>
    </row>
    <row r="19" spans="1:13" ht="17.25" customHeight="1">
      <c r="A19" s="26" t="s">
        <v>77</v>
      </c>
      <c r="B19" s="61">
        <f>ROUND((B13+B14)*B7,2)</f>
        <v>438055.07</v>
      </c>
      <c r="C19" s="61">
        <f aca="true" t="shared" si="3" ref="C19:K19">ROUND((C13+C14)*C7,2)</f>
        <v>285184.91</v>
      </c>
      <c r="D19" s="61">
        <f t="shared" si="3"/>
        <v>986819</v>
      </c>
      <c r="E19" s="61">
        <f t="shared" si="3"/>
        <v>838924.01</v>
      </c>
      <c r="F19" s="61">
        <f t="shared" si="3"/>
        <v>767854.53</v>
      </c>
      <c r="G19" s="61">
        <f t="shared" si="3"/>
        <v>458326.97</v>
      </c>
      <c r="H19" s="61">
        <f t="shared" si="3"/>
        <v>272591.31</v>
      </c>
      <c r="I19" s="61">
        <f t="shared" si="3"/>
        <v>357407.97</v>
      </c>
      <c r="J19" s="61">
        <f t="shared" si="3"/>
        <v>356346.25</v>
      </c>
      <c r="K19" s="61">
        <f t="shared" si="3"/>
        <v>548672.45</v>
      </c>
      <c r="L19" s="32">
        <f>SUM(B19:K19)</f>
        <v>5310182.470000001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33753.92</v>
      </c>
      <c r="C20" s="32">
        <f t="shared" si="4"/>
        <v>88355.53</v>
      </c>
      <c r="D20" s="32">
        <f t="shared" si="4"/>
        <v>194637</v>
      </c>
      <c r="E20" s="32">
        <f t="shared" si="4"/>
        <v>129926</v>
      </c>
      <c r="F20" s="32">
        <f t="shared" si="4"/>
        <v>220962.22</v>
      </c>
      <c r="G20" s="32">
        <f t="shared" si="4"/>
        <v>124430.15</v>
      </c>
      <c r="H20" s="32">
        <f t="shared" si="4"/>
        <v>57994.02</v>
      </c>
      <c r="I20" s="32">
        <f t="shared" si="4"/>
        <v>79951.31</v>
      </c>
      <c r="J20" s="32">
        <f t="shared" si="4"/>
        <v>158065.77</v>
      </c>
      <c r="K20" s="32">
        <f t="shared" si="4"/>
        <v>85740.38</v>
      </c>
      <c r="L20" s="32">
        <f aca="true" t="shared" si="5" ref="L19:L26">SUM(B20:K20)</f>
        <v>1173816.3000000003</v>
      </c>
      <c r="M20"/>
    </row>
    <row r="21" spans="1:13" ht="17.25" customHeight="1">
      <c r="A21" s="26" t="s">
        <v>25</v>
      </c>
      <c r="B21" s="32">
        <v>2050.45</v>
      </c>
      <c r="C21" s="32">
        <v>7994.52</v>
      </c>
      <c r="D21" s="32">
        <v>35324</v>
      </c>
      <c r="E21" s="32">
        <v>21785.55</v>
      </c>
      <c r="F21" s="32">
        <v>35831.8</v>
      </c>
      <c r="G21" s="32">
        <v>22091.95</v>
      </c>
      <c r="H21" s="32">
        <v>13659.16</v>
      </c>
      <c r="I21" s="32">
        <v>8038.47</v>
      </c>
      <c r="J21" s="32">
        <v>11456.6</v>
      </c>
      <c r="K21" s="32">
        <v>15572.32</v>
      </c>
      <c r="L21" s="32">
        <f t="shared" si="5"/>
        <v>173804.82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454.84</v>
      </c>
      <c r="C26" s="32">
        <v>366.66</v>
      </c>
      <c r="D26" s="32">
        <v>1169.6</v>
      </c>
      <c r="E26" s="32">
        <v>951.46</v>
      </c>
      <c r="F26" s="32">
        <v>983.95</v>
      </c>
      <c r="G26" s="32">
        <v>580.16</v>
      </c>
      <c r="H26" s="32">
        <v>331.85</v>
      </c>
      <c r="I26" s="32">
        <v>427</v>
      </c>
      <c r="J26" s="32">
        <v>505.9</v>
      </c>
      <c r="K26" s="32">
        <v>626.57</v>
      </c>
      <c r="L26" s="32">
        <f t="shared" si="5"/>
        <v>6397.99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-47917.07</v>
      </c>
      <c r="C29" s="32">
        <f t="shared" si="6"/>
        <v>-28166.06</v>
      </c>
      <c r="D29" s="32">
        <f t="shared" si="6"/>
        <v>-85298.9</v>
      </c>
      <c r="E29" s="32">
        <f t="shared" si="6"/>
        <v>-69175.33</v>
      </c>
      <c r="F29" s="32">
        <f t="shared" si="6"/>
        <v>-63498.57</v>
      </c>
      <c r="G29" s="32">
        <f t="shared" si="6"/>
        <v>-43508.04</v>
      </c>
      <c r="H29" s="32">
        <f t="shared" si="6"/>
        <v>-29438.24</v>
      </c>
      <c r="I29" s="32">
        <f t="shared" si="6"/>
        <v>-45315.549999999996</v>
      </c>
      <c r="J29" s="32">
        <f t="shared" si="6"/>
        <v>-29323.11</v>
      </c>
      <c r="K29" s="32">
        <f t="shared" si="6"/>
        <v>-51426.53</v>
      </c>
      <c r="L29" s="32">
        <f aca="true" t="shared" si="7" ref="L29:L36">SUM(B29:K29)</f>
        <v>-493067.3999999999</v>
      </c>
      <c r="M29"/>
    </row>
    <row r="30" spans="1:13" ht="18.75" customHeight="1">
      <c r="A30" s="26" t="s">
        <v>29</v>
      </c>
      <c r="B30" s="32">
        <f>B31+B32+B33+B34</f>
        <v>-23834.8</v>
      </c>
      <c r="C30" s="32">
        <f aca="true" t="shared" si="8" ref="C30:K30">C31+C32+C33+C34</f>
        <v>-26127.2</v>
      </c>
      <c r="D30" s="32">
        <f t="shared" si="8"/>
        <v>-78795.2</v>
      </c>
      <c r="E30" s="32">
        <f t="shared" si="8"/>
        <v>-58968.8</v>
      </c>
      <c r="F30" s="32">
        <f t="shared" si="8"/>
        <v>-58027.2</v>
      </c>
      <c r="G30" s="32">
        <f t="shared" si="8"/>
        <v>-40282</v>
      </c>
      <c r="H30" s="32">
        <f t="shared" si="8"/>
        <v>-19144.4</v>
      </c>
      <c r="I30" s="32">
        <f t="shared" si="8"/>
        <v>-42941.17999999999</v>
      </c>
      <c r="J30" s="32">
        <f t="shared" si="8"/>
        <v>-26510</v>
      </c>
      <c r="K30" s="32">
        <f t="shared" si="8"/>
        <v>-47942.4</v>
      </c>
      <c r="L30" s="32">
        <f t="shared" si="7"/>
        <v>-422573.18000000005</v>
      </c>
      <c r="M30"/>
    </row>
    <row r="31" spans="1:13" s="35" customFormat="1" ht="18.75" customHeight="1">
      <c r="A31" s="33" t="s">
        <v>57</v>
      </c>
      <c r="B31" s="32">
        <f>-ROUND((B9)*$E$3,2)</f>
        <v>-23834.8</v>
      </c>
      <c r="C31" s="32">
        <f aca="true" t="shared" si="9" ref="C31:K31">-ROUND((C9)*$E$3,2)</f>
        <v>-26127.2</v>
      </c>
      <c r="D31" s="32">
        <f t="shared" si="9"/>
        <v>-78795.2</v>
      </c>
      <c r="E31" s="32">
        <f t="shared" si="9"/>
        <v>-58968.8</v>
      </c>
      <c r="F31" s="32">
        <f t="shared" si="9"/>
        <v>-58027.2</v>
      </c>
      <c r="G31" s="32">
        <f t="shared" si="9"/>
        <v>-40282</v>
      </c>
      <c r="H31" s="32">
        <f t="shared" si="9"/>
        <v>-19144.4</v>
      </c>
      <c r="I31" s="32">
        <f t="shared" si="9"/>
        <v>-22501.6</v>
      </c>
      <c r="J31" s="32">
        <f t="shared" si="9"/>
        <v>-26510</v>
      </c>
      <c r="K31" s="32">
        <f t="shared" si="9"/>
        <v>-47942.4</v>
      </c>
      <c r="L31" s="32">
        <f t="shared" si="7"/>
        <v>-402133.60000000003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-343.53</v>
      </c>
      <c r="J33" s="17">
        <v>0</v>
      </c>
      <c r="K33" s="17">
        <v>0</v>
      </c>
      <c r="L33" s="32">
        <f t="shared" si="7"/>
        <v>-343.53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-20096.05</v>
      </c>
      <c r="J34" s="17">
        <v>0</v>
      </c>
      <c r="K34" s="17">
        <v>0</v>
      </c>
      <c r="L34" s="32">
        <f t="shared" si="7"/>
        <v>-20096.05</v>
      </c>
      <c r="M34"/>
    </row>
    <row r="35" spans="1:13" s="35" customFormat="1" ht="18.75" customHeight="1">
      <c r="A35" s="26" t="s">
        <v>33</v>
      </c>
      <c r="B35" s="37">
        <f>SUM(B36:B47)</f>
        <v>-24082.27</v>
      </c>
      <c r="C35" s="37">
        <f aca="true" t="shared" si="10" ref="C35:K35">SUM(C36:C47)</f>
        <v>-2038.86</v>
      </c>
      <c r="D35" s="37">
        <f t="shared" si="10"/>
        <v>-6503.7</v>
      </c>
      <c r="E35" s="37">
        <f t="shared" si="10"/>
        <v>-10206.529999999999</v>
      </c>
      <c r="F35" s="37">
        <f t="shared" si="10"/>
        <v>-5471.37</v>
      </c>
      <c r="G35" s="37">
        <f t="shared" si="10"/>
        <v>-3226.04</v>
      </c>
      <c r="H35" s="37">
        <f t="shared" si="10"/>
        <v>-10293.84</v>
      </c>
      <c r="I35" s="37">
        <f t="shared" si="10"/>
        <v>-2374.37</v>
      </c>
      <c r="J35" s="37">
        <f t="shared" si="10"/>
        <v>-2813.11</v>
      </c>
      <c r="K35" s="37">
        <f t="shared" si="10"/>
        <v>-3484.13</v>
      </c>
      <c r="L35" s="32">
        <f t="shared" si="7"/>
        <v>-70494.22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-2529.22</v>
      </c>
      <c r="C46" s="17">
        <v>-2038.86</v>
      </c>
      <c r="D46" s="17">
        <v>-6503.7</v>
      </c>
      <c r="E46" s="17">
        <v>-5290.71</v>
      </c>
      <c r="F46" s="17">
        <v>-5471.37</v>
      </c>
      <c r="G46" s="17">
        <v>-3226.04</v>
      </c>
      <c r="H46" s="17">
        <v>-1845.3</v>
      </c>
      <c r="I46" s="17">
        <v>-2374.37</v>
      </c>
      <c r="J46" s="17">
        <v>-2813.11</v>
      </c>
      <c r="K46" s="17">
        <v>-3484.13</v>
      </c>
      <c r="L46" s="29">
        <f t="shared" si="11"/>
        <v>-35576.81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427872.77</v>
      </c>
      <c r="C50" s="40">
        <f aca="true" t="shared" si="12" ref="C50:K50">IF(C18+C29+C42+C51&lt;0,0,C18+C29+C51)</f>
        <v>355211.11999999994</v>
      </c>
      <c r="D50" s="40">
        <f t="shared" si="12"/>
        <v>1135601.8200000003</v>
      </c>
      <c r="E50" s="40">
        <f t="shared" si="12"/>
        <v>925362.81</v>
      </c>
      <c r="F50" s="40">
        <f t="shared" si="12"/>
        <v>963609.4900000001</v>
      </c>
      <c r="G50" s="40">
        <f t="shared" si="12"/>
        <v>561921.19</v>
      </c>
      <c r="H50" s="40">
        <f t="shared" si="12"/>
        <v>316613.66</v>
      </c>
      <c r="I50" s="40">
        <f t="shared" si="12"/>
        <v>401984.75999999995</v>
      </c>
      <c r="J50" s="40">
        <f t="shared" si="12"/>
        <v>500002.53</v>
      </c>
      <c r="K50" s="40">
        <f t="shared" si="12"/>
        <v>602136.3099999998</v>
      </c>
      <c r="L50" s="41">
        <f>SUM(B50:K50)</f>
        <v>6190316.460000001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427872.77</v>
      </c>
      <c r="C56" s="40">
        <f aca="true" t="shared" si="14" ref="C56:J56">SUM(C57:C68)</f>
        <v>355211.12</v>
      </c>
      <c r="D56" s="40">
        <f t="shared" si="14"/>
        <v>1135601.82</v>
      </c>
      <c r="E56" s="40">
        <f t="shared" si="14"/>
        <v>925362.82</v>
      </c>
      <c r="F56" s="40">
        <f t="shared" si="14"/>
        <v>963609.5</v>
      </c>
      <c r="G56" s="40">
        <f t="shared" si="14"/>
        <v>561921.18</v>
      </c>
      <c r="H56" s="40">
        <f t="shared" si="14"/>
        <v>316613.65</v>
      </c>
      <c r="I56" s="40">
        <f>SUM(I57:I71)</f>
        <v>401984.76</v>
      </c>
      <c r="J56" s="40">
        <f t="shared" si="14"/>
        <v>500002.53</v>
      </c>
      <c r="K56" s="40">
        <f>SUM(K57:K70)</f>
        <v>602136.31</v>
      </c>
      <c r="L56" s="45">
        <f>SUM(B56:K56)</f>
        <v>6190316.460000001</v>
      </c>
      <c r="M56" s="39"/>
    </row>
    <row r="57" spans="1:13" ht="18.75" customHeight="1">
      <c r="A57" s="46" t="s">
        <v>50</v>
      </c>
      <c r="B57" s="47">
        <v>427872.77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427872.77</v>
      </c>
      <c r="M57" s="39"/>
    </row>
    <row r="58" spans="1:12" ht="18.75" customHeight="1">
      <c r="A58" s="46" t="s">
        <v>60</v>
      </c>
      <c r="B58" s="17">
        <v>0</v>
      </c>
      <c r="C58" s="47">
        <v>310383.48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310383.48</v>
      </c>
    </row>
    <row r="59" spans="1:12" ht="18.75" customHeight="1">
      <c r="A59" s="46" t="s">
        <v>61</v>
      </c>
      <c r="B59" s="17">
        <v>0</v>
      </c>
      <c r="C59" s="47">
        <v>44827.64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44827.64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1135601.82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1135601.82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925362.82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925362.82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963609.5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963609.5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561921.18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561921.18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316613.65</v>
      </c>
      <c r="I64" s="17">
        <v>0</v>
      </c>
      <c r="J64" s="17">
        <v>0</v>
      </c>
      <c r="K64" s="17">
        <v>0</v>
      </c>
      <c r="L64" s="45">
        <f t="shared" si="15"/>
        <v>316613.65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500002.53</v>
      </c>
      <c r="K66" s="17">
        <v>0</v>
      </c>
      <c r="L66" s="45">
        <f t="shared" si="15"/>
        <v>500002.53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341772.57</v>
      </c>
      <c r="L67" s="45">
        <f t="shared" si="15"/>
        <v>341772.57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260363.74</v>
      </c>
      <c r="L68" s="45">
        <f t="shared" si="15"/>
        <v>260363.74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401984.76</v>
      </c>
      <c r="J71" s="52">
        <v>0</v>
      </c>
      <c r="K71" s="52">
        <v>0</v>
      </c>
      <c r="L71" s="50">
        <f>SUM(B71:K71)</f>
        <v>401984.76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2022-01-24T19:45:25Z</dcterms:modified>
  <cp:category/>
  <cp:version/>
  <cp:contentType/>
  <cp:contentStatus/>
</cp:coreProperties>
</file>