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<sst xmlns="http://schemas.openxmlformats.org/spreadsheetml/2006/main" count="81" uniqueCount="80">
  <si>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</si>
  <si>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</si>
  <si>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</si>
  <si>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</si>
  <si>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</si>
  <si>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</si>
  <si>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</si>
  <si>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</si>
  <si>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</si>
  <si>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</si>
  <si>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</si>
  <si>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</si>
  <si>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</si>
  <si>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</si>
  <si>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</si>
  <si>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</si>
  <si>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</si>
  <si>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</si>
  <si>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</si>
  <si>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</si>
  <si>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</si>
  <si>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</si>
  <si>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</si>
  <si>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</si>
  <si>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</si>
  <si>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</si>
  <si>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</si>
  <si>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</si>
  <si>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</si>
  <si>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</si>
  <si>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</si>
  <si>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</si>
  <si>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</si>
  <si>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</si>
  <si>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</si>
  <si>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</si>
  <si>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</si>
  <si>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</si>
  <si>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</si>
  <si>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</si>
  <si>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</si>
  <si>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</si>
  <si>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</si>
  <si>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</si>
  <si>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</si>
  <si>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</si>
  <si>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</si>
  <si>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</si>
  <si>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</si>
  <si>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</si>
  <si>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</si>
  <si>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</si>
  <si>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</si>
  <si>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</si>
  <si>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</si>
  <si>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</si>
  <si>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</si>
  <si>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</si>
  <si>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</si>
  <si>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</si>
  <si>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</si>
  <si>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</si>
  <si>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</si>
  <si>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</si>
  <si>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</si>
  <si>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</si>
  <si>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</si>
  <si>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</si>
  <si>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</si>
  <si>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</si>
  <si>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</si>
  <si>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</si>
  <si>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</si>
  <si>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</si>
  <si>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17/01/22 - VENCIMENTO 24/01/22</t>
  </si>
  <si>
    <t>2.1 Tarifa de Remuneração por Passageiro Transportado Gatilho Diesel</t>
  </si>
  <si>
    <t>4.8. Remuneração SMGO</t>
  </si>
  <si>
    <t>4. Remuneração Bruta do Operador (4.1 + 4.2 + 4.3 + 4.4 + 4.5 + 4.6 + 4.7 + 4.8)</t>
  </si>
  <si>
    <t>4.1. Pelo Transporte de Passageiros (1 x (2 + 2.1))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</si>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</sst>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67007</v>
      </c>
      <c r="C7" s="10">
        <f>C8+C11</f>
        <v>79635</v>
      </c>
      <c r="D7" s="10">
        <f aca="true" t="shared" si="0" ref="D7:K7">D8+D11</f>
        <v>235779</v>
      </c>
      <c r="E7" s="10">
        <f t="shared" si="0"/>
        <v>195790</v>
      </c>
      <c r="F7" s="10">
        <f t="shared" si="0"/>
        <v>203330</v>
      </c>
      <c r="G7" s="10">
        <f t="shared" si="0"/>
        <v>108041</v>
      </c>
      <c r="H7" s="10">
        <f t="shared" si="0"/>
        <v>59624</v>
      </c>
      <c r="I7" s="10">
        <f t="shared" si="0"/>
        <v>94073</v>
      </c>
      <c r="J7" s="10">
        <f t="shared" si="0"/>
        <v>85174</v>
      </c>
      <c r="K7" s="10">
        <f t="shared" si="0"/>
        <v>162796</v>
      </c>
      <c r="L7" s="10">
        <f>SUM(B7:K7)</f>
        <v>1291249</v>
      </c>
      <c r="M7" s="11"/>
    </row>
    <row r="8" spans="1:13" ht="17.25" customHeight="1">
      <c r="A8" s="12" t="s">
        <v>18</v>
      </c>
      <c r="B8" s="13">
        <f>B9+B10</f>
        <v>5650</v>
      </c>
      <c r="C8" s="13">
        <f aca="true" t="shared" si="1" ref="C8:K8">C9+C10</f>
        <v>6331</v>
      </c>
      <c r="D8" s="13">
        <f t="shared" si="1"/>
        <v>18692</v>
      </c>
      <c r="E8" s="13">
        <f t="shared" si="1"/>
        <v>13974</v>
      </c>
      <c r="F8" s="13">
        <f t="shared" si="1"/>
        <v>13922</v>
      </c>
      <c r="G8" s="13">
        <f t="shared" si="1"/>
        <v>9199</v>
      </c>
      <c r="H8" s="13">
        <f t="shared" si="1"/>
        <v>4420</v>
      </c>
      <c r="I8" s="13">
        <f t="shared" si="1"/>
        <v>5291</v>
      </c>
      <c r="J8" s="13">
        <f t="shared" si="1"/>
        <v>6163</v>
      </c>
      <c r="K8" s="13">
        <f t="shared" si="1"/>
        <v>11640</v>
      </c>
      <c r="L8" s="13">
        <f>SUM(B8:K8)</f>
        <v>95282</v>
      </c>
      <c r="M8"/>
    </row>
    <row r="9" spans="1:13" ht="17.25" customHeight="1">
      <c r="A9" s="14" t="s">
        <v>19</v>
      </c>
      <c r="B9" s="15">
        <v>5650</v>
      </c>
      <c r="C9" s="15">
        <v>6331</v>
      </c>
      <c r="D9" s="15">
        <v>18692</v>
      </c>
      <c r="E9" s="15">
        <v>13974</v>
      </c>
      <c r="F9" s="15">
        <v>13922</v>
      </c>
      <c r="G9" s="15">
        <v>9199</v>
      </c>
      <c r="H9" s="15">
        <v>4416</v>
      </c>
      <c r="I9" s="15">
        <v>5291</v>
      </c>
      <c r="J9" s="15">
        <v>6163</v>
      </c>
      <c r="K9" s="15">
        <v>11640</v>
      </c>
      <c r="L9" s="13">
        <f>SUM(B9:K9)</f>
        <v>95278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61357</v>
      </c>
      <c r="C11" s="15">
        <v>73304</v>
      </c>
      <c r="D11" s="15">
        <v>217087</v>
      </c>
      <c r="E11" s="15">
        <v>181816</v>
      </c>
      <c r="F11" s="15">
        <v>189408</v>
      </c>
      <c r="G11" s="15">
        <v>98842</v>
      </c>
      <c r="H11" s="15">
        <v>55204</v>
      </c>
      <c r="I11" s="15">
        <v>88782</v>
      </c>
      <c r="J11" s="15">
        <v>79011</v>
      </c>
      <c r="K11" s="15">
        <v>151156</v>
      </c>
      <c r="L11" s="13">
        <f>SUM(B11:K11)</f>
        <v>1195967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0.2551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1.094191696309966</v>
      </c>
      <c r="C16" s="22">
        <v>1.336675002797283</v>
      </c>
      <c r="D16" s="22">
        <v>1.213550737211808</v>
      </c>
      <c r="E16" s="22">
        <v>1.175078321842371</v>
      </c>
      <c r="F16" s="22">
        <v>1.304783706723541</v>
      </c>
      <c r="G16" s="22">
        <v>1.305122146172876</v>
      </c>
      <c r="H16" s="22">
        <v>1.234042679414156</v>
      </c>
      <c r="I16" s="22">
        <v>1.257296482808044</v>
      </c>
      <c r="J16" s="22">
        <v>1.492792831030501</v>
      </c>
      <c r="K16" s="22">
        <v>1.184355990260152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B19+B20+B21+B22+B23+B24+B25+B26</f>
        <v>474670.44999999995</v>
      </c>
      <c r="C18" s="25">
        <f aca="true" t="shared" si="2" ref="C18:L18">C19+C20+C21+C22+C23+C24+C25+C26</f>
        <v>381538.86</v>
      </c>
      <c r="D18" s="25">
        <f t="shared" si="2"/>
        <v>1231132.07</v>
      </c>
      <c r="E18" s="25">
        <f t="shared" si="2"/>
        <v>996300.06</v>
      </c>
      <c r="F18" s="25">
        <f t="shared" si="2"/>
        <v>1027441.7000000001</v>
      </c>
      <c r="G18" s="25">
        <f t="shared" si="2"/>
        <v>599871.41</v>
      </c>
      <c r="H18" s="25">
        <f t="shared" si="2"/>
        <v>347500.11</v>
      </c>
      <c r="I18" s="25">
        <f t="shared" si="2"/>
        <v>452766.19</v>
      </c>
      <c r="J18" s="25">
        <f t="shared" si="2"/>
        <v>527386.04</v>
      </c>
      <c r="K18" s="25">
        <f t="shared" si="2"/>
        <v>654357.26</v>
      </c>
      <c r="L18" s="25">
        <f t="shared" si="2"/>
        <v>6692964.15</v>
      </c>
      <c r="M18"/>
    </row>
    <row r="19" spans="1:13" ht="17.25" customHeight="1">
      <c r="A19" s="26" t="s">
        <v>78</v>
      </c>
      <c r="B19" s="61">
        <f>ROUND((B13+B14)*B7,2)</f>
        <v>430278.75</v>
      </c>
      <c r="C19" s="61">
        <f aca="true" t="shared" si="3" ref="C19:K19">ROUND((C13+C14)*C7,2)</f>
        <v>278587.12</v>
      </c>
      <c r="D19" s="61">
        <f t="shared" si="3"/>
        <v>981689.44</v>
      </c>
      <c r="E19" s="61">
        <f t="shared" si="3"/>
        <v>825744.33</v>
      </c>
      <c r="F19" s="61">
        <f t="shared" si="3"/>
        <v>757688.91</v>
      </c>
      <c r="G19" s="61">
        <f t="shared" si="3"/>
        <v>442687.19</v>
      </c>
      <c r="H19" s="61">
        <f t="shared" si="3"/>
        <v>269106.96</v>
      </c>
      <c r="I19" s="61">
        <f t="shared" si="3"/>
        <v>352030.57</v>
      </c>
      <c r="J19" s="61">
        <f t="shared" si="3"/>
        <v>343268.25</v>
      </c>
      <c r="K19" s="61">
        <f t="shared" si="3"/>
        <v>535777.92</v>
      </c>
      <c r="L19" s="32">
        <f>SUM(B19:K19)</f>
        <v>5216859.44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40528.69</v>
      </c>
      <c r="C20" s="32">
        <f t="shared" si="4"/>
        <v>93793.32</v>
      </c>
      <c r="D20" s="32">
        <f t="shared" si="4"/>
        <v>209640.5</v>
      </c>
      <c r="E20" s="32">
        <f t="shared" si="4"/>
        <v>144569.93</v>
      </c>
      <c r="F20" s="32">
        <f t="shared" si="4"/>
        <v>230931.23</v>
      </c>
      <c r="G20" s="32">
        <f t="shared" si="4"/>
        <v>135073.67</v>
      </c>
      <c r="H20" s="32">
        <f t="shared" si="4"/>
        <v>62982.51</v>
      </c>
      <c r="I20" s="32">
        <f t="shared" si="4"/>
        <v>90576.23</v>
      </c>
      <c r="J20" s="32">
        <f t="shared" si="4"/>
        <v>169160.13</v>
      </c>
      <c r="K20" s="32">
        <f t="shared" si="4"/>
        <v>98773.87</v>
      </c>
      <c r="L20" s="32">
        <f aca="true" t="shared" si="5" ref="L19:L26">SUM(B20:K20)</f>
        <v>1276030.08</v>
      </c>
      <c r="M20"/>
    </row>
    <row r="21" spans="1:13" ht="17.25" customHeight="1">
      <c r="A21" s="26" t="s">
        <v>25</v>
      </c>
      <c r="B21" s="32">
        <v>1930.29</v>
      </c>
      <c r="C21" s="32">
        <v>7316.2</v>
      </c>
      <c r="D21" s="32">
        <v>35667.49</v>
      </c>
      <c r="E21" s="32">
        <v>22076.26</v>
      </c>
      <c r="F21" s="32">
        <v>36359.73</v>
      </c>
      <c r="G21" s="32">
        <v>21535.03</v>
      </c>
      <c r="H21" s="32">
        <v>13600.91</v>
      </c>
      <c r="I21" s="32">
        <v>8249.87</v>
      </c>
      <c r="J21" s="32">
        <v>11500.64</v>
      </c>
      <c r="K21" s="32">
        <v>16225.46</v>
      </c>
      <c r="L21" s="32">
        <f t="shared" si="5"/>
        <v>174461.87999999998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76</v>
      </c>
      <c r="B26" s="32">
        <v>457.16</v>
      </c>
      <c r="C26" s="32">
        <v>366.66</v>
      </c>
      <c r="D26" s="32">
        <v>1183.52</v>
      </c>
      <c r="E26" s="32">
        <v>958.42</v>
      </c>
      <c r="F26" s="32">
        <v>986.27</v>
      </c>
      <c r="G26" s="32">
        <v>575.52</v>
      </c>
      <c r="H26" s="32">
        <v>334.17</v>
      </c>
      <c r="I26" s="32">
        <v>433.96</v>
      </c>
      <c r="J26" s="32">
        <v>505.9</v>
      </c>
      <c r="K26" s="32">
        <v>628.89</v>
      </c>
      <c r="L26" s="32">
        <f t="shared" si="5"/>
        <v>6430.47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-48955.17</v>
      </c>
      <c r="C29" s="32">
        <f t="shared" si="6"/>
        <v>-29895.260000000002</v>
      </c>
      <c r="D29" s="32">
        <f t="shared" si="6"/>
        <v>-88825.93000000001</v>
      </c>
      <c r="E29" s="32">
        <f t="shared" si="6"/>
        <v>-71730.84</v>
      </c>
      <c r="F29" s="32">
        <f t="shared" si="6"/>
        <v>-66741.07</v>
      </c>
      <c r="G29" s="32">
        <f t="shared" si="6"/>
        <v>-43675.83</v>
      </c>
      <c r="H29" s="32">
        <f t="shared" si="6"/>
        <v>-29737.140000000003</v>
      </c>
      <c r="I29" s="32">
        <f t="shared" si="6"/>
        <v>-33649.170000000006</v>
      </c>
      <c r="J29" s="32">
        <f t="shared" si="6"/>
        <v>-29930.31</v>
      </c>
      <c r="K29" s="32">
        <f t="shared" si="6"/>
        <v>-54713.03</v>
      </c>
      <c r="L29" s="32">
        <f aca="true" t="shared" si="7" ref="L29:L36">SUM(B29:K29)</f>
        <v>-497853.75</v>
      </c>
      <c r="M29"/>
    </row>
    <row r="30" spans="1:13" ht="18.75" customHeight="1">
      <c r="A30" s="26" t="s">
        <v>29</v>
      </c>
      <c r="B30" s="32">
        <f>B31+B32+B33+B34</f>
        <v>-24860</v>
      </c>
      <c r="C30" s="32">
        <f aca="true" t="shared" si="8" ref="C30:K30">C31+C32+C33+C34</f>
        <v>-27856.4</v>
      </c>
      <c r="D30" s="32">
        <f t="shared" si="8"/>
        <v>-82244.8</v>
      </c>
      <c r="E30" s="32">
        <f t="shared" si="8"/>
        <v>-61485.6</v>
      </c>
      <c r="F30" s="32">
        <f t="shared" si="8"/>
        <v>-61256.8</v>
      </c>
      <c r="G30" s="32">
        <f t="shared" si="8"/>
        <v>-40475.6</v>
      </c>
      <c r="H30" s="32">
        <f t="shared" si="8"/>
        <v>-19430.4</v>
      </c>
      <c r="I30" s="32">
        <f t="shared" si="8"/>
        <v>-31236.090000000004</v>
      </c>
      <c r="J30" s="32">
        <f t="shared" si="8"/>
        <v>-27117.2</v>
      </c>
      <c r="K30" s="32">
        <f t="shared" si="8"/>
        <v>-51216</v>
      </c>
      <c r="L30" s="32">
        <f t="shared" si="7"/>
        <v>-427178.8900000001</v>
      </c>
      <c r="M30"/>
    </row>
    <row r="31" spans="1:13" s="35" customFormat="1" ht="18.75" customHeight="1">
      <c r="A31" s="33" t="s">
        <v>57</v>
      </c>
      <c r="B31" s="32">
        <f>-ROUND((B9)*$E$3,2)</f>
        <v>-24860</v>
      </c>
      <c r="C31" s="32">
        <f aca="true" t="shared" si="9" ref="C31:K31">-ROUND((C9)*$E$3,2)</f>
        <v>-27856.4</v>
      </c>
      <c r="D31" s="32">
        <f t="shared" si="9"/>
        <v>-82244.8</v>
      </c>
      <c r="E31" s="32">
        <f t="shared" si="9"/>
        <v>-61485.6</v>
      </c>
      <c r="F31" s="32">
        <f t="shared" si="9"/>
        <v>-61256.8</v>
      </c>
      <c r="G31" s="32">
        <f t="shared" si="9"/>
        <v>-40475.6</v>
      </c>
      <c r="H31" s="32">
        <f t="shared" si="9"/>
        <v>-19430.4</v>
      </c>
      <c r="I31" s="32">
        <f t="shared" si="9"/>
        <v>-23280.4</v>
      </c>
      <c r="J31" s="32">
        <f t="shared" si="9"/>
        <v>-27117.2</v>
      </c>
      <c r="K31" s="32">
        <f t="shared" si="9"/>
        <v>-51216</v>
      </c>
      <c r="L31" s="32">
        <f t="shared" si="7"/>
        <v>-419223.20000000007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-185.84</v>
      </c>
      <c r="J33" s="17">
        <v>0</v>
      </c>
      <c r="K33" s="17">
        <v>0</v>
      </c>
      <c r="L33" s="32">
        <f t="shared" si="7"/>
        <v>-185.84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-7769.85</v>
      </c>
      <c r="J34" s="17">
        <v>0</v>
      </c>
      <c r="K34" s="17">
        <v>0</v>
      </c>
      <c r="L34" s="32">
        <f t="shared" si="7"/>
        <v>-7769.85</v>
      </c>
      <c r="M34"/>
    </row>
    <row r="35" spans="1:13" s="35" customFormat="1" ht="18.75" customHeight="1">
      <c r="A35" s="26" t="s">
        <v>33</v>
      </c>
      <c r="B35" s="37">
        <f>SUM(B36:B47)</f>
        <v>-24095.17</v>
      </c>
      <c r="C35" s="37">
        <f aca="true" t="shared" si="10" ref="C35:K35">SUM(C36:C47)</f>
        <v>-2038.86</v>
      </c>
      <c r="D35" s="37">
        <f t="shared" si="10"/>
        <v>-6581.13</v>
      </c>
      <c r="E35" s="37">
        <f t="shared" si="10"/>
        <v>-10245.24</v>
      </c>
      <c r="F35" s="37">
        <f t="shared" si="10"/>
        <v>-5484.27</v>
      </c>
      <c r="G35" s="37">
        <f t="shared" si="10"/>
        <v>-3200.23</v>
      </c>
      <c r="H35" s="37">
        <f t="shared" si="10"/>
        <v>-10306.740000000002</v>
      </c>
      <c r="I35" s="37">
        <f t="shared" si="10"/>
        <v>-2413.08</v>
      </c>
      <c r="J35" s="37">
        <f t="shared" si="10"/>
        <v>-2813.11</v>
      </c>
      <c r="K35" s="37">
        <f t="shared" si="10"/>
        <v>-3497.03</v>
      </c>
      <c r="L35" s="32">
        <f t="shared" si="7"/>
        <v>-70674.86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-2542.12</v>
      </c>
      <c r="C46" s="17">
        <v>-2038.86</v>
      </c>
      <c r="D46" s="17">
        <v>-6581.13</v>
      </c>
      <c r="E46" s="17">
        <v>-5329.42</v>
      </c>
      <c r="F46" s="17">
        <v>-5484.27</v>
      </c>
      <c r="G46" s="17">
        <v>-3200.23</v>
      </c>
      <c r="H46" s="17">
        <v>-1858.2</v>
      </c>
      <c r="I46" s="17">
        <v>-2413.08</v>
      </c>
      <c r="J46" s="17">
        <v>-2813.11</v>
      </c>
      <c r="K46" s="17">
        <v>-3497.03</v>
      </c>
      <c r="L46" s="29">
        <f t="shared" si="11"/>
        <v>-35757.45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425715.27999999997</v>
      </c>
      <c r="C50" s="40">
        <f aca="true" t="shared" si="12" ref="C50:K50">IF(C18+C29+C42+C51&lt;0,0,C18+C29+C51)</f>
        <v>351643.6</v>
      </c>
      <c r="D50" s="40">
        <f t="shared" si="12"/>
        <v>1142306.1400000001</v>
      </c>
      <c r="E50" s="40">
        <f t="shared" si="12"/>
        <v>924569.2200000001</v>
      </c>
      <c r="F50" s="40">
        <f t="shared" si="12"/>
        <v>960700.6300000001</v>
      </c>
      <c r="G50" s="40">
        <f t="shared" si="12"/>
        <v>556195.5800000001</v>
      </c>
      <c r="H50" s="40">
        <f t="shared" si="12"/>
        <v>317762.97</v>
      </c>
      <c r="I50" s="40">
        <f t="shared" si="12"/>
        <v>419117.02</v>
      </c>
      <c r="J50" s="40">
        <f t="shared" si="12"/>
        <v>497455.73000000004</v>
      </c>
      <c r="K50" s="40">
        <f t="shared" si="12"/>
        <v>599644.23</v>
      </c>
      <c r="L50" s="41">
        <f>SUM(B50:K50)</f>
        <v>6195110.4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425715.27999999997</v>
      </c>
      <c r="C56" s="40">
        <f aca="true" t="shared" si="14" ref="C56:J56">SUM(C57:C68)</f>
        <v>351643.6</v>
      </c>
      <c r="D56" s="40">
        <f t="shared" si="14"/>
        <v>1142306.15</v>
      </c>
      <c r="E56" s="40">
        <f t="shared" si="14"/>
        <v>924569.21</v>
      </c>
      <c r="F56" s="40">
        <f t="shared" si="14"/>
        <v>960700.64</v>
      </c>
      <c r="G56" s="40">
        <f t="shared" si="14"/>
        <v>556195.58</v>
      </c>
      <c r="H56" s="40">
        <f t="shared" si="14"/>
        <v>317762.98</v>
      </c>
      <c r="I56" s="40">
        <f>SUM(I57:I71)</f>
        <v>419117.02</v>
      </c>
      <c r="J56" s="40">
        <f t="shared" si="14"/>
        <v>497455.73</v>
      </c>
      <c r="K56" s="40">
        <f>SUM(K57:K70)</f>
        <v>599644.22</v>
      </c>
      <c r="L56" s="45">
        <f>SUM(B56:K56)</f>
        <v>6195110.409999999</v>
      </c>
      <c r="M56" s="39"/>
    </row>
    <row r="57" spans="1:13" ht="18.75" customHeight="1">
      <c r="A57" s="46" t="s">
        <v>50</v>
      </c>
      <c r="B57" s="47">
        <v>398724.93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398724.93</v>
      </c>
      <c r="M57" s="39"/>
    </row>
    <row r="58" spans="1:12" ht="18.75" customHeight="1">
      <c r="A58" s="46" t="s">
        <v>60</v>
      </c>
      <c r="B58" s="17">
        <v>0</v>
      </c>
      <c r="C58" s="47">
        <v>307266.18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307266.18</v>
      </c>
    </row>
    <row r="59" spans="1:12" ht="18.75" customHeight="1">
      <c r="A59" s="46" t="s">
        <v>61</v>
      </c>
      <c r="B59" s="17">
        <v>0</v>
      </c>
      <c r="C59" s="47">
        <v>44377.42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44377.42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1142306.15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1142306.15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924569.21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924569.21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960700.64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960700.64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556195.58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556195.58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317762.98</v>
      </c>
      <c r="I64" s="17">
        <v>0</v>
      </c>
      <c r="J64" s="17">
        <v>0</v>
      </c>
      <c r="K64" s="17">
        <v>0</v>
      </c>
      <c r="L64" s="45">
        <f t="shared" si="15"/>
        <v>317762.98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497455.73</v>
      </c>
      <c r="K66" s="17">
        <v>0</v>
      </c>
      <c r="L66" s="45">
        <f t="shared" si="15"/>
        <v>497455.73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341257.53</v>
      </c>
      <c r="L67" s="45">
        <f t="shared" si="15"/>
        <v>341257.53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258386.69</v>
      </c>
      <c r="L68" s="45">
        <f t="shared" si="15"/>
        <v>258386.69</v>
      </c>
    </row>
    <row r="69" spans="1:12" ht="18.75" customHeight="1">
      <c r="A69" s="46" t="s">
        <v>70</v>
      </c>
      <c r="B69" s="32">
        <v>26990.35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26990.35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419117.02</v>
      </c>
      <c r="J71" s="52">
        <v>0</v>
      </c>
      <c r="K71" s="52">
        <v>0</v>
      </c>
      <c r="L71" s="50">
        <f>SUM(B71:K71)</f>
        <v>419117.02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2022-01-21T18:42:21Z</dcterms:modified>
  <cp:category/>
  <cp:version/>
  <cp:contentType/>
  <cp:contentStatus/>
</cp:coreProperties>
</file>