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<sst xmlns="http://schemas.openxmlformats.org/spreadsheetml/2006/main" count="82" uniqueCount="81">
  <si>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</si>
  <si>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</si>
  <si>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</si>
  <si>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</si>
  <si>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</si>
  <si>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</si>
  <si>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</si>
  <si>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</si>
  <si>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</si>
  <si>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</si>
  <si>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</si>
  <si>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</si>
  <si>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</si>
  <si>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</si>
  <si>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</si>
  <si>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</si>
  <si>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</si>
  <si>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</si>
  <si>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</si>
  <si>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</si>
  <si>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</si>
  <si>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</si>
  <si>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</si>
  <si>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</si>
  <si>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</si>
  <si>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</si>
  <si>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</si>
  <si>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</si>
  <si>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</si>
  <si>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</si>
  <si>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</si>
  <si>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</si>
  <si>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</si>
  <si>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</si>
  <si>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</si>
  <si>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</si>
  <si>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</si>
  <si>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</si>
  <si>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</si>
  <si>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</si>
  <si>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</si>
  <si>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</si>
  <si>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</si>
  <si>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</si>
  <si>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</si>
  <si>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</si>
  <si>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</si>
  <si>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</si>
  <si>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</si>
  <si>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</si>
  <si>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</si>
  <si>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</si>
  <si>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</si>
  <si>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</si>
  <si>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</si>
  <si>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</si>
  <si>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</si>
  <si>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</si>
  <si>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</si>
  <si>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</si>
  <si>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</si>
  <si>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</si>
  <si>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</si>
  <si>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</si>
  <si>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</si>
  <si>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</si>
  <si>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</si>
  <si>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</si>
  <si>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</si>
  <si>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</si>
  <si>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</si>
  <si>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</si>
  <si>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</si>
  <si>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14/01/22 - VENCIMENTO 21/01/22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</si>
  <si>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</si>
  <si>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</si>
  <si>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</si>
  <si>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</si>
  <si>
    <t>7.15. Consórcio KBPX</t>
  </si>
  <si>
    <t>5.3. Revisão de Remuneração pelo Transporte Coletivo ¹</t>
  </si>
  <si>
    <t>¹ Energia para tração de nov e dez.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</si>
</sst>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66251</v>
      </c>
      <c r="C7" s="10">
        <f>C8+C11</f>
        <v>79447</v>
      </c>
      <c r="D7" s="10">
        <f aca="true" t="shared" si="0" ref="D7:K7">D8+D11</f>
        <v>239149</v>
      </c>
      <c r="E7" s="10">
        <f t="shared" si="0"/>
        <v>198876</v>
      </c>
      <c r="F7" s="10">
        <f t="shared" si="0"/>
        <v>204374</v>
      </c>
      <c r="G7" s="10">
        <f t="shared" si="0"/>
        <v>105985</v>
      </c>
      <c r="H7" s="10">
        <f t="shared" si="0"/>
        <v>59014</v>
      </c>
      <c r="I7" s="10">
        <f t="shared" si="0"/>
        <v>93841</v>
      </c>
      <c r="J7" s="10">
        <f t="shared" si="0"/>
        <v>84368</v>
      </c>
      <c r="K7" s="10">
        <f t="shared" si="0"/>
        <v>166103</v>
      </c>
      <c r="L7" s="10">
        <f>SUM(B7:K7)</f>
        <v>1297408</v>
      </c>
      <c r="M7" s="11"/>
    </row>
    <row r="8" spans="1:13" ht="17.25" customHeight="1">
      <c r="A8" s="12" t="s">
        <v>18</v>
      </c>
      <c r="B8" s="13">
        <f>B9+B10</f>
        <v>5415</v>
      </c>
      <c r="C8" s="13">
        <f aca="true" t="shared" si="1" ref="C8:K8">C9+C10</f>
        <v>6051</v>
      </c>
      <c r="D8" s="13">
        <f t="shared" si="1"/>
        <v>18353</v>
      </c>
      <c r="E8" s="13">
        <f t="shared" si="1"/>
        <v>13493</v>
      </c>
      <c r="F8" s="13">
        <f t="shared" si="1"/>
        <v>13575</v>
      </c>
      <c r="G8" s="13">
        <f t="shared" si="1"/>
        <v>8937</v>
      </c>
      <c r="H8" s="13">
        <f t="shared" si="1"/>
        <v>4368</v>
      </c>
      <c r="I8" s="13">
        <f t="shared" si="1"/>
        <v>5070</v>
      </c>
      <c r="J8" s="13">
        <f t="shared" si="1"/>
        <v>5675</v>
      </c>
      <c r="K8" s="13">
        <f t="shared" si="1"/>
        <v>11399</v>
      </c>
      <c r="L8" s="13">
        <f>SUM(B8:K8)</f>
        <v>92336</v>
      </c>
      <c r="M8"/>
    </row>
    <row r="9" spans="1:13" ht="17.25" customHeight="1">
      <c r="A9" s="14" t="s">
        <v>19</v>
      </c>
      <c r="B9" s="15">
        <v>5415</v>
      </c>
      <c r="C9" s="15">
        <v>6051</v>
      </c>
      <c r="D9" s="15">
        <v>18353</v>
      </c>
      <c r="E9" s="15">
        <v>13493</v>
      </c>
      <c r="F9" s="15">
        <v>13575</v>
      </c>
      <c r="G9" s="15">
        <v>8937</v>
      </c>
      <c r="H9" s="15">
        <v>4360</v>
      </c>
      <c r="I9" s="15">
        <v>5070</v>
      </c>
      <c r="J9" s="15">
        <v>5675</v>
      </c>
      <c r="K9" s="15">
        <v>11399</v>
      </c>
      <c r="L9" s="13">
        <f>SUM(B9:K9)</f>
        <v>92328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60836</v>
      </c>
      <c r="C11" s="15">
        <v>73396</v>
      </c>
      <c r="D11" s="15">
        <v>220796</v>
      </c>
      <c r="E11" s="15">
        <v>185383</v>
      </c>
      <c r="F11" s="15">
        <v>190799</v>
      </c>
      <c r="G11" s="15">
        <v>97048</v>
      </c>
      <c r="H11" s="15">
        <v>54646</v>
      </c>
      <c r="I11" s="15">
        <v>88771</v>
      </c>
      <c r="J11" s="15">
        <v>78693</v>
      </c>
      <c r="K11" s="15">
        <v>154704</v>
      </c>
      <c r="L11" s="13">
        <f>SUM(B11:K11)</f>
        <v>1205072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1.109660475874155</v>
      </c>
      <c r="C16" s="22">
        <v>1.331674489196886</v>
      </c>
      <c r="D16" s="22">
        <v>1.194954966968769</v>
      </c>
      <c r="E16" s="22">
        <v>1.168389130218436</v>
      </c>
      <c r="F16" s="22">
        <v>1.299570822817012</v>
      </c>
      <c r="G16" s="22">
        <v>1.326997033670283</v>
      </c>
      <c r="H16" s="22">
        <v>1.237200507856885</v>
      </c>
      <c r="I16" s="22">
        <v>1.243032911885584</v>
      </c>
      <c r="J16" s="22">
        <v>1.50636390951896</v>
      </c>
      <c r="K16" s="22">
        <v>1.170174775534489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475863.43000000005</v>
      </c>
      <c r="C18" s="25">
        <f aca="true" t="shared" si="2" ref="C18:L18">C19+C20+C21+C22+C23+C24+C25+C26</f>
        <v>379604.49</v>
      </c>
      <c r="D18" s="25">
        <f t="shared" si="2"/>
        <v>1230109.04</v>
      </c>
      <c r="E18" s="25">
        <f t="shared" si="2"/>
        <v>1006421.71</v>
      </c>
      <c r="F18" s="25">
        <f t="shared" si="2"/>
        <v>1028348.9</v>
      </c>
      <c r="G18" s="25">
        <f t="shared" si="2"/>
        <v>598708.21</v>
      </c>
      <c r="H18" s="25">
        <f t="shared" si="2"/>
        <v>345031.04</v>
      </c>
      <c r="I18" s="25">
        <f t="shared" si="2"/>
        <v>446381.41</v>
      </c>
      <c r="J18" s="25">
        <f t="shared" si="2"/>
        <v>527228.36</v>
      </c>
      <c r="K18" s="25">
        <f t="shared" si="2"/>
        <v>659229.5399999999</v>
      </c>
      <c r="L18" s="25">
        <f t="shared" si="2"/>
        <v>6696926.130000001</v>
      </c>
      <c r="M18"/>
    </row>
    <row r="19" spans="1:13" ht="17.25" customHeight="1">
      <c r="A19" s="26" t="s">
        <v>77</v>
      </c>
      <c r="B19" s="61">
        <f>ROUND((B13+B14)*B7,2)</f>
        <v>425424.17</v>
      </c>
      <c r="C19" s="61">
        <f aca="true" t="shared" si="3" ref="C19:K19">ROUND((C13+C14)*C7,2)</f>
        <v>277929.44</v>
      </c>
      <c r="D19" s="61">
        <f t="shared" si="3"/>
        <v>995720.78</v>
      </c>
      <c r="E19" s="61">
        <f t="shared" si="3"/>
        <v>838759.53</v>
      </c>
      <c r="F19" s="61">
        <f t="shared" si="3"/>
        <v>761579.27</v>
      </c>
      <c r="G19" s="61">
        <f t="shared" si="3"/>
        <v>434262.94</v>
      </c>
      <c r="H19" s="61">
        <f t="shared" si="3"/>
        <v>266353.79</v>
      </c>
      <c r="I19" s="61">
        <f t="shared" si="3"/>
        <v>351162.41</v>
      </c>
      <c r="J19" s="61">
        <f t="shared" si="3"/>
        <v>340019.91</v>
      </c>
      <c r="K19" s="61">
        <f t="shared" si="3"/>
        <v>546661.58</v>
      </c>
      <c r="L19" s="32">
        <f>SUM(B19:K19)</f>
        <v>5237873.82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46652.22</v>
      </c>
      <c r="C20" s="32">
        <f t="shared" si="4"/>
        <v>92182.11</v>
      </c>
      <c r="D20" s="32">
        <f t="shared" si="4"/>
        <v>194120.71</v>
      </c>
      <c r="E20" s="32">
        <f t="shared" si="4"/>
        <v>141237.99</v>
      </c>
      <c r="F20" s="32">
        <f t="shared" si="4"/>
        <v>228146.93</v>
      </c>
      <c r="G20" s="32">
        <f t="shared" si="4"/>
        <v>142002.69</v>
      </c>
      <c r="H20" s="32">
        <f t="shared" si="4"/>
        <v>63179.25</v>
      </c>
      <c r="I20" s="32">
        <f t="shared" si="4"/>
        <v>85344.02</v>
      </c>
      <c r="J20" s="32">
        <f t="shared" si="4"/>
        <v>172173.81</v>
      </c>
      <c r="K20" s="32">
        <f t="shared" si="4"/>
        <v>93028.01</v>
      </c>
      <c r="L20" s="32">
        <f aca="true" t="shared" si="5" ref="L19:L26">SUM(B20:K20)</f>
        <v>1258067.74</v>
      </c>
      <c r="M20"/>
    </row>
    <row r="21" spans="1:13" ht="17.25" customHeight="1">
      <c r="A21" s="26" t="s">
        <v>25</v>
      </c>
      <c r="B21" s="32">
        <v>1856.64</v>
      </c>
      <c r="C21" s="32">
        <v>7655.36</v>
      </c>
      <c r="D21" s="32">
        <v>36142.19</v>
      </c>
      <c r="E21" s="32">
        <v>22512.33</v>
      </c>
      <c r="F21" s="32">
        <v>36165.51</v>
      </c>
      <c r="G21" s="32">
        <v>21871.71</v>
      </c>
      <c r="H21" s="32">
        <v>13692.91</v>
      </c>
      <c r="I21" s="32">
        <v>7972.42</v>
      </c>
      <c r="J21" s="32">
        <v>11579.94</v>
      </c>
      <c r="K21" s="32">
        <v>15959.94</v>
      </c>
      <c r="L21" s="32">
        <f t="shared" si="5"/>
        <v>175408.95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75</v>
      </c>
      <c r="B26" s="32">
        <v>454.84</v>
      </c>
      <c r="C26" s="32">
        <v>362.02</v>
      </c>
      <c r="D26" s="32">
        <v>1174.24</v>
      </c>
      <c r="E26" s="32">
        <v>960.74</v>
      </c>
      <c r="F26" s="32">
        <v>981.63</v>
      </c>
      <c r="G26" s="32">
        <v>570.87</v>
      </c>
      <c r="H26" s="32">
        <v>329.53</v>
      </c>
      <c r="I26" s="32">
        <v>427</v>
      </c>
      <c r="J26" s="32">
        <v>503.58</v>
      </c>
      <c r="K26" s="32">
        <v>628.89</v>
      </c>
      <c r="L26" s="32">
        <f t="shared" si="5"/>
        <v>6393.34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-469087.16000000003</v>
      </c>
      <c r="C29" s="32">
        <f t="shared" si="6"/>
        <v>-35137.17</v>
      </c>
      <c r="D29" s="32">
        <f t="shared" si="6"/>
        <v>-97274.44</v>
      </c>
      <c r="E29" s="32">
        <f t="shared" si="6"/>
        <v>-87621.45</v>
      </c>
      <c r="F29" s="32">
        <f t="shared" si="6"/>
        <v>-74686.84</v>
      </c>
      <c r="G29" s="32">
        <f t="shared" si="6"/>
        <v>-71793.70000000001</v>
      </c>
      <c r="H29" s="32">
        <f t="shared" si="6"/>
        <v>-31950.73</v>
      </c>
      <c r="I29" s="32">
        <f t="shared" si="6"/>
        <v>-39381.54</v>
      </c>
      <c r="J29" s="32">
        <f t="shared" si="6"/>
        <v>-32361.239999999998</v>
      </c>
      <c r="K29" s="32">
        <f t="shared" si="6"/>
        <v>-58248.04</v>
      </c>
      <c r="L29" s="32">
        <f aca="true" t="shared" si="7" ref="L29:L36">SUM(B29:K29)</f>
        <v>-997542.31</v>
      </c>
      <c r="M29"/>
    </row>
    <row r="30" spans="1:13" ht="18.75" customHeight="1">
      <c r="A30" s="26" t="s">
        <v>29</v>
      </c>
      <c r="B30" s="32">
        <f>B31+B32+B33+B34</f>
        <v>-23826</v>
      </c>
      <c r="C30" s="32">
        <f aca="true" t="shared" si="8" ref="C30:K30">C31+C32+C33+C34</f>
        <v>-26624.4</v>
      </c>
      <c r="D30" s="32">
        <f t="shared" si="8"/>
        <v>-80753.2</v>
      </c>
      <c r="E30" s="32">
        <f t="shared" si="8"/>
        <v>-59369.2</v>
      </c>
      <c r="F30" s="32">
        <f t="shared" si="8"/>
        <v>-59730</v>
      </c>
      <c r="G30" s="32">
        <f t="shared" si="8"/>
        <v>-39322.8</v>
      </c>
      <c r="H30" s="32">
        <f t="shared" si="8"/>
        <v>-19184</v>
      </c>
      <c r="I30" s="32">
        <f t="shared" si="8"/>
        <v>-30174.170000000002</v>
      </c>
      <c r="J30" s="32">
        <f t="shared" si="8"/>
        <v>-24970</v>
      </c>
      <c r="K30" s="32">
        <f t="shared" si="8"/>
        <v>-50155.6</v>
      </c>
      <c r="L30" s="32">
        <f t="shared" si="7"/>
        <v>-414109.36999999994</v>
      </c>
      <c r="M30"/>
    </row>
    <row r="31" spans="1:13" s="35" customFormat="1" ht="18.75" customHeight="1">
      <c r="A31" s="33" t="s">
        <v>56</v>
      </c>
      <c r="B31" s="32">
        <f>-ROUND((B9)*$E$3,2)</f>
        <v>-23826</v>
      </c>
      <c r="C31" s="32">
        <f aca="true" t="shared" si="9" ref="C31:K31">-ROUND((C9)*$E$3,2)</f>
        <v>-26624.4</v>
      </c>
      <c r="D31" s="32">
        <f t="shared" si="9"/>
        <v>-80753.2</v>
      </c>
      <c r="E31" s="32">
        <f t="shared" si="9"/>
        <v>-59369.2</v>
      </c>
      <c r="F31" s="32">
        <f t="shared" si="9"/>
        <v>-59730</v>
      </c>
      <c r="G31" s="32">
        <f t="shared" si="9"/>
        <v>-39322.8</v>
      </c>
      <c r="H31" s="32">
        <f t="shared" si="9"/>
        <v>-19184</v>
      </c>
      <c r="I31" s="32">
        <f t="shared" si="9"/>
        <v>-22308</v>
      </c>
      <c r="J31" s="32">
        <f t="shared" si="9"/>
        <v>-24970</v>
      </c>
      <c r="K31" s="32">
        <f t="shared" si="9"/>
        <v>-50155.6</v>
      </c>
      <c r="L31" s="32">
        <f t="shared" si="7"/>
        <v>-406243.19999999995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-112.63</v>
      </c>
      <c r="J33" s="17">
        <v>0</v>
      </c>
      <c r="K33" s="17">
        <v>0</v>
      </c>
      <c r="L33" s="32">
        <f t="shared" si="7"/>
        <v>-112.63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-7753.54</v>
      </c>
      <c r="J34" s="17">
        <v>0</v>
      </c>
      <c r="K34" s="17">
        <v>0</v>
      </c>
      <c r="L34" s="32">
        <f t="shared" si="7"/>
        <v>-7753.54</v>
      </c>
      <c r="M34"/>
    </row>
    <row r="35" spans="1:13" s="35" customFormat="1" ht="18.75" customHeight="1">
      <c r="A35" s="26" t="s">
        <v>33</v>
      </c>
      <c r="B35" s="37">
        <f>SUM(B36:B47)</f>
        <v>-35094.82</v>
      </c>
      <c r="C35" s="37">
        <f aca="true" t="shared" si="10" ref="C35:K35">SUM(C36:C47)</f>
        <v>-8512.77</v>
      </c>
      <c r="D35" s="37">
        <f t="shared" si="10"/>
        <v>-16521.239999999998</v>
      </c>
      <c r="E35" s="37">
        <f t="shared" si="10"/>
        <v>-28252.25</v>
      </c>
      <c r="F35" s="37">
        <f t="shared" si="10"/>
        <v>-14956.84</v>
      </c>
      <c r="G35" s="37">
        <f t="shared" si="10"/>
        <v>-32470.9</v>
      </c>
      <c r="H35" s="37">
        <f t="shared" si="10"/>
        <v>-12766.73</v>
      </c>
      <c r="I35" s="37">
        <f t="shared" si="10"/>
        <v>-9207.369999999999</v>
      </c>
      <c r="J35" s="37">
        <f t="shared" si="10"/>
        <v>-7391.24</v>
      </c>
      <c r="K35" s="37">
        <f t="shared" si="10"/>
        <v>-8092.4400000000005</v>
      </c>
      <c r="L35" s="32">
        <f t="shared" si="7"/>
        <v>-173266.59999999998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-11012.55</v>
      </c>
      <c r="C39" s="17">
        <v>-6499.72</v>
      </c>
      <c r="D39" s="17">
        <v>-9991.73</v>
      </c>
      <c r="E39" s="17">
        <v>-17994.1</v>
      </c>
      <c r="F39" s="17">
        <v>-9498.38</v>
      </c>
      <c r="G39" s="17">
        <v>-29296.47</v>
      </c>
      <c r="H39" s="17">
        <v>-2485.8</v>
      </c>
      <c r="I39" s="17">
        <v>-6833</v>
      </c>
      <c r="J39" s="17">
        <v>-4591.04</v>
      </c>
      <c r="K39" s="17">
        <v>-4595.41</v>
      </c>
      <c r="L39" s="29">
        <f aca="true" t="shared" si="11" ref="L39:L48">SUM(B39:K39)</f>
        <v>-102798.2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-2529.22</v>
      </c>
      <c r="C46" s="17">
        <v>-2013.05</v>
      </c>
      <c r="D46" s="17">
        <v>-6529.51</v>
      </c>
      <c r="E46" s="17">
        <v>-5342.33</v>
      </c>
      <c r="F46" s="17">
        <v>-5458.46</v>
      </c>
      <c r="G46" s="17">
        <v>-3174.43</v>
      </c>
      <c r="H46" s="17">
        <v>-1832.39</v>
      </c>
      <c r="I46" s="17">
        <v>-2374.37</v>
      </c>
      <c r="J46" s="17">
        <v>-2800.2</v>
      </c>
      <c r="K46" s="17">
        <v>-3497.03</v>
      </c>
      <c r="L46" s="29">
        <f t="shared" si="11"/>
        <v>-35550.99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79</v>
      </c>
      <c r="B48" s="32">
        <v>-410166.34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2">
        <f>SUM(B48:K48)</f>
        <v>-410166.34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45</v>
      </c>
      <c r="B50" s="40">
        <f>IF(B18+B29+B42+B51&lt;0,0,B18+B29+B51)</f>
        <v>6776.270000000019</v>
      </c>
      <c r="C50" s="40">
        <f aca="true" t="shared" si="12" ref="C50:K50">IF(C18+C29+C42+C51&lt;0,0,C18+C29+C51)</f>
        <v>344467.32</v>
      </c>
      <c r="D50" s="40">
        <f t="shared" si="12"/>
        <v>1132834.6</v>
      </c>
      <c r="E50" s="40">
        <f t="shared" si="12"/>
        <v>918800.26</v>
      </c>
      <c r="F50" s="40">
        <f t="shared" si="12"/>
        <v>953662.06</v>
      </c>
      <c r="G50" s="40">
        <f t="shared" si="12"/>
        <v>526914.51</v>
      </c>
      <c r="H50" s="40">
        <f t="shared" si="12"/>
        <v>313080.31</v>
      </c>
      <c r="I50" s="40">
        <f t="shared" si="12"/>
        <v>406999.87</v>
      </c>
      <c r="J50" s="40">
        <f t="shared" si="12"/>
        <v>494867.12</v>
      </c>
      <c r="K50" s="40">
        <f t="shared" si="12"/>
        <v>600981.4999999999</v>
      </c>
      <c r="L50" s="41">
        <f>SUM(B50:K50)</f>
        <v>5699383.82</v>
      </c>
      <c r="M50" s="54"/>
    </row>
    <row r="51" spans="1:12" ht="18.75" customHeight="1">
      <c r="A51" s="26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47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48</v>
      </c>
      <c r="B56" s="40">
        <f>SUM(B57:B70)</f>
        <v>6776.27</v>
      </c>
      <c r="C56" s="40">
        <f aca="true" t="shared" si="14" ref="C56:J56">SUM(C57:C68)</f>
        <v>344467.31</v>
      </c>
      <c r="D56" s="40">
        <f t="shared" si="14"/>
        <v>1132834.6</v>
      </c>
      <c r="E56" s="40">
        <f t="shared" si="14"/>
        <v>918800.25</v>
      </c>
      <c r="F56" s="40">
        <f t="shared" si="14"/>
        <v>953662.06</v>
      </c>
      <c r="G56" s="40">
        <f t="shared" si="14"/>
        <v>526914.51</v>
      </c>
      <c r="H56" s="40">
        <f t="shared" si="14"/>
        <v>313080.32</v>
      </c>
      <c r="I56" s="40">
        <f>SUM(I57:I71)</f>
        <v>406999.87</v>
      </c>
      <c r="J56" s="40">
        <f t="shared" si="14"/>
        <v>494867.12</v>
      </c>
      <c r="K56" s="40">
        <f>SUM(K57:K70)</f>
        <v>600981.5</v>
      </c>
      <c r="L56" s="45">
        <f>SUM(B56:K56)</f>
        <v>5699383.8100000005</v>
      </c>
      <c r="M56" s="39"/>
    </row>
    <row r="57" spans="1:13" ht="18.75" customHeight="1">
      <c r="A57" s="46" t="s">
        <v>49</v>
      </c>
      <c r="B57" s="47">
        <v>6776.27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6776.27</v>
      </c>
      <c r="M57" s="39"/>
    </row>
    <row r="58" spans="1:12" ht="18.75" customHeight="1">
      <c r="A58" s="46" t="s">
        <v>59</v>
      </c>
      <c r="B58" s="17">
        <v>0</v>
      </c>
      <c r="C58" s="47">
        <v>300995.54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300995.54</v>
      </c>
    </row>
    <row r="59" spans="1:12" ht="18.75" customHeight="1">
      <c r="A59" s="46" t="s">
        <v>60</v>
      </c>
      <c r="B59" s="17">
        <v>0</v>
      </c>
      <c r="C59" s="47">
        <v>43471.77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43471.77</v>
      </c>
    </row>
    <row r="60" spans="1:12" ht="18.75" customHeight="1">
      <c r="A60" s="46" t="s">
        <v>50</v>
      </c>
      <c r="B60" s="17">
        <v>0</v>
      </c>
      <c r="C60" s="17">
        <v>0</v>
      </c>
      <c r="D60" s="47">
        <v>1132834.6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1132834.6</v>
      </c>
    </row>
    <row r="61" spans="1:12" ht="18.75" customHeight="1">
      <c r="A61" s="46" t="s">
        <v>51</v>
      </c>
      <c r="B61" s="17">
        <v>0</v>
      </c>
      <c r="C61" s="17">
        <v>0</v>
      </c>
      <c r="D61" s="17">
        <v>0</v>
      </c>
      <c r="E61" s="47">
        <v>918800.25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918800.25</v>
      </c>
    </row>
    <row r="62" spans="1:12" ht="18.75" customHeight="1">
      <c r="A62" s="46" t="s">
        <v>52</v>
      </c>
      <c r="B62" s="17">
        <v>0</v>
      </c>
      <c r="C62" s="17">
        <v>0</v>
      </c>
      <c r="D62" s="17">
        <v>0</v>
      </c>
      <c r="E62" s="17">
        <v>0</v>
      </c>
      <c r="F62" s="47">
        <v>953662.06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953662.06</v>
      </c>
    </row>
    <row r="63" spans="1:12" ht="18.75" customHeight="1">
      <c r="A63" s="46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526914.51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526914.51</v>
      </c>
    </row>
    <row r="64" spans="1:12" ht="18.75" customHeight="1">
      <c r="A64" s="46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313080.32</v>
      </c>
      <c r="I64" s="17">
        <v>0</v>
      </c>
      <c r="J64" s="17">
        <v>0</v>
      </c>
      <c r="K64" s="17">
        <v>0</v>
      </c>
      <c r="L64" s="45">
        <f t="shared" si="15"/>
        <v>313080.32</v>
      </c>
    </row>
    <row r="65" spans="1:12" ht="18.75" customHeight="1">
      <c r="A65" s="46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494867.12</v>
      </c>
      <c r="K66" s="17">
        <v>0</v>
      </c>
      <c r="L66" s="45">
        <f t="shared" si="15"/>
        <v>494867.12</v>
      </c>
    </row>
    <row r="67" spans="1:12" ht="18.75" customHeight="1">
      <c r="A67" s="46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290454.36</v>
      </c>
      <c r="L67" s="45">
        <f t="shared" si="15"/>
        <v>290454.36</v>
      </c>
    </row>
    <row r="68" spans="1:12" ht="18.75" customHeight="1">
      <c r="A68" s="46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263890.98</v>
      </c>
      <c r="L68" s="45">
        <f t="shared" si="15"/>
        <v>263890.98</v>
      </c>
    </row>
    <row r="69" spans="1:12" ht="18.75" customHeight="1">
      <c r="A69" s="46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46636.16</v>
      </c>
      <c r="L70" s="45">
        <f>SUM(B70:K70)</f>
        <v>46636.16</v>
      </c>
    </row>
    <row r="71" spans="1:12" ht="18" customHeight="1">
      <c r="A71" s="49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f>+I50</f>
        <v>406999.87</v>
      </c>
      <c r="J71" s="52">
        <v>0</v>
      </c>
      <c r="K71" s="52">
        <v>0</v>
      </c>
      <c r="L71" s="50">
        <f>SUM(B71:K71)</f>
        <v>406999.87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2022-01-20T19:34:36Z</dcterms:modified>
  <cp:category/>
  <cp:version/>
  <cp:contentType/>
  <cp:contentStatus/>
</cp:coreProperties>
</file>