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<sst xmlns="http://schemas.openxmlformats.org/spreadsheetml/2006/main" count="81" uniqueCount="80">
  <si>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</si>
  <si>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</si>
  <si>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</si>
  <si>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</si>
  <si>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</si>
  <si>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</si>
  <si>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</si>
  <si>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</si>
  <si>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</si>
  <si>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</si>
  <si>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</si>
  <si>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</si>
  <si>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</si>
  <si>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</si>
  <si>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</si>
  <si>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</si>
  <si>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</si>
  <si>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</si>
  <si>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</si>
  <si>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</si>
  <si>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</si>
  <si>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</si>
  <si>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</si>
  <si>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</si>
  <si>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</si>
  <si>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</si>
  <si>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</si>
  <si>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</si>
  <si>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</si>
  <si>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</si>
  <si>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</si>
  <si>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</si>
  <si>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</si>
  <si>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</si>
  <si>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</si>
  <si>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</si>
  <si>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</si>
  <si>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</si>
  <si>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</si>
  <si>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</si>
  <si>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</si>
  <si>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</si>
  <si>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</si>
  <si>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</si>
  <si>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</si>
  <si>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</si>
  <si>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</si>
  <si>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</si>
  <si>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</si>
  <si>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</si>
  <si>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</si>
  <si>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</si>
  <si>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</si>
  <si>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</si>
  <si>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</si>
  <si>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</si>
  <si>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</si>
  <si>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</si>
  <si>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</si>
  <si>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</si>
  <si>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</si>
  <si>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</si>
  <si>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</si>
  <si>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</si>
  <si>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</si>
  <si>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</si>
  <si>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</si>
  <si>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</si>
  <si>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</si>
  <si>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</si>
  <si>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</si>
  <si>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</si>
  <si>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</si>
  <si>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</si>
  <si>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13/01/22 - VENCIMENTO 20/01/22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</si>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</sst>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65941</v>
      </c>
      <c r="C7" s="10">
        <f>C8+C11</f>
        <v>79379</v>
      </c>
      <c r="D7" s="10">
        <f aca="true" t="shared" si="0" ref="D7:K7">D8+D11</f>
        <v>235650</v>
      </c>
      <c r="E7" s="10">
        <f t="shared" si="0"/>
        <v>196544</v>
      </c>
      <c r="F7" s="10">
        <f t="shared" si="0"/>
        <v>201775</v>
      </c>
      <c r="G7" s="10">
        <f t="shared" si="0"/>
        <v>108365</v>
      </c>
      <c r="H7" s="10">
        <f t="shared" si="0"/>
        <v>59358</v>
      </c>
      <c r="I7" s="10">
        <f t="shared" si="0"/>
        <v>93645</v>
      </c>
      <c r="J7" s="10">
        <f t="shared" si="0"/>
        <v>85871</v>
      </c>
      <c r="K7" s="10">
        <f t="shared" si="0"/>
        <v>163509</v>
      </c>
      <c r="L7" s="10">
        <f>SUM(B7:K7)</f>
        <v>1290037</v>
      </c>
      <c r="M7" s="11"/>
    </row>
    <row r="8" spans="1:13" ht="17.25" customHeight="1">
      <c r="A8" s="12" t="s">
        <v>18</v>
      </c>
      <c r="B8" s="13">
        <f>B9+B10</f>
        <v>5090</v>
      </c>
      <c r="C8" s="13">
        <f aca="true" t="shared" si="1" ref="C8:K8">C9+C10</f>
        <v>5826</v>
      </c>
      <c r="D8" s="13">
        <f t="shared" si="1"/>
        <v>17409</v>
      </c>
      <c r="E8" s="13">
        <f t="shared" si="1"/>
        <v>13179</v>
      </c>
      <c r="F8" s="13">
        <f t="shared" si="1"/>
        <v>12597</v>
      </c>
      <c r="G8" s="13">
        <f t="shared" si="1"/>
        <v>8853</v>
      </c>
      <c r="H8" s="13">
        <f t="shared" si="1"/>
        <v>4365</v>
      </c>
      <c r="I8" s="13">
        <f t="shared" si="1"/>
        <v>4886</v>
      </c>
      <c r="J8" s="13">
        <f t="shared" si="1"/>
        <v>5685</v>
      </c>
      <c r="K8" s="13">
        <f t="shared" si="1"/>
        <v>10614</v>
      </c>
      <c r="L8" s="13">
        <f>SUM(B8:K8)</f>
        <v>88504</v>
      </c>
      <c r="M8"/>
    </row>
    <row r="9" spans="1:13" ht="17.25" customHeight="1">
      <c r="A9" s="14" t="s">
        <v>19</v>
      </c>
      <c r="B9" s="15">
        <v>5088</v>
      </c>
      <c r="C9" s="15">
        <v>5826</v>
      </c>
      <c r="D9" s="15">
        <v>17409</v>
      </c>
      <c r="E9" s="15">
        <v>13179</v>
      </c>
      <c r="F9" s="15">
        <v>12597</v>
      </c>
      <c r="G9" s="15">
        <v>8853</v>
      </c>
      <c r="H9" s="15">
        <v>4361</v>
      </c>
      <c r="I9" s="15">
        <v>4886</v>
      </c>
      <c r="J9" s="15">
        <v>5685</v>
      </c>
      <c r="K9" s="15">
        <v>10614</v>
      </c>
      <c r="L9" s="13">
        <f>SUM(B9:K9)</f>
        <v>88498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60851</v>
      </c>
      <c r="C11" s="15">
        <v>73553</v>
      </c>
      <c r="D11" s="15">
        <v>218241</v>
      </c>
      <c r="E11" s="15">
        <v>183365</v>
      </c>
      <c r="F11" s="15">
        <v>189178</v>
      </c>
      <c r="G11" s="15">
        <v>99512</v>
      </c>
      <c r="H11" s="15">
        <v>54993</v>
      </c>
      <c r="I11" s="15">
        <v>88759</v>
      </c>
      <c r="J11" s="15">
        <v>80186</v>
      </c>
      <c r="K11" s="15">
        <v>152895</v>
      </c>
      <c r="L11" s="13">
        <f>SUM(B11:K11)</f>
        <v>1201533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1.112516667874303</v>
      </c>
      <c r="C16" s="22">
        <v>1.349658586559695</v>
      </c>
      <c r="D16" s="22">
        <v>1.220095696327803</v>
      </c>
      <c r="E16" s="22">
        <v>1.183701714266374</v>
      </c>
      <c r="F16" s="22">
        <v>1.315139668869747</v>
      </c>
      <c r="G16" s="22">
        <v>1.32162924348381</v>
      </c>
      <c r="H16" s="22">
        <v>1.242328144116579</v>
      </c>
      <c r="I16" s="22">
        <v>1.262850999940188</v>
      </c>
      <c r="J16" s="22">
        <v>1.499449068557898</v>
      </c>
      <c r="K16" s="22">
        <v>1.191122059904006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B19+B20+B21+B22+B23+B24+B25+B26</f>
        <v>475272.09</v>
      </c>
      <c r="C18" s="25">
        <f aca="true" t="shared" si="2" ref="C18:L18">C19+C20+C21+C22+C23+C24+C25+C26</f>
        <v>384284.07</v>
      </c>
      <c r="D18" s="25">
        <f t="shared" si="2"/>
        <v>1236587.76</v>
      </c>
      <c r="E18" s="25">
        <f t="shared" si="2"/>
        <v>1007667.1399999999</v>
      </c>
      <c r="F18" s="25">
        <f t="shared" si="2"/>
        <v>1026872.5000000001</v>
      </c>
      <c r="G18" s="25">
        <f t="shared" si="2"/>
        <v>609242.8099999999</v>
      </c>
      <c r="H18" s="25">
        <f t="shared" si="2"/>
        <v>348243.47000000003</v>
      </c>
      <c r="I18" s="25">
        <f t="shared" si="2"/>
        <v>451985.2100000001</v>
      </c>
      <c r="J18" s="25">
        <f t="shared" si="2"/>
        <v>533768.44</v>
      </c>
      <c r="K18" s="25">
        <f t="shared" si="2"/>
        <v>660654.9199999999</v>
      </c>
      <c r="L18" s="25">
        <f t="shared" si="2"/>
        <v>6734578.409999999</v>
      </c>
      <c r="M18"/>
    </row>
    <row r="19" spans="1:13" ht="17.25" customHeight="1">
      <c r="A19" s="26" t="s">
        <v>78</v>
      </c>
      <c r="B19" s="61">
        <f>ROUND((B13+B14)*B7,2)</f>
        <v>423433.54</v>
      </c>
      <c r="C19" s="61">
        <f aca="true" t="shared" si="3" ref="C19:K19">ROUND((C13+C14)*C7,2)</f>
        <v>277691.56</v>
      </c>
      <c r="D19" s="61">
        <f t="shared" si="3"/>
        <v>981152.34</v>
      </c>
      <c r="E19" s="61">
        <f t="shared" si="3"/>
        <v>828924.32</v>
      </c>
      <c r="F19" s="61">
        <f t="shared" si="3"/>
        <v>751894.36</v>
      </c>
      <c r="G19" s="61">
        <f t="shared" si="3"/>
        <v>444014.75</v>
      </c>
      <c r="H19" s="61">
        <f t="shared" si="3"/>
        <v>267906.4</v>
      </c>
      <c r="I19" s="61">
        <f t="shared" si="3"/>
        <v>350428.95</v>
      </c>
      <c r="J19" s="61">
        <f t="shared" si="3"/>
        <v>346077.3</v>
      </c>
      <c r="K19" s="61">
        <f t="shared" si="3"/>
        <v>538124.47</v>
      </c>
      <c r="L19" s="32">
        <f>SUM(B19:K19)</f>
        <v>5209647.989999999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47643.33</v>
      </c>
      <c r="C20" s="32">
        <f t="shared" si="4"/>
        <v>97097.24</v>
      </c>
      <c r="D20" s="32">
        <f t="shared" si="4"/>
        <v>215947.41</v>
      </c>
      <c r="E20" s="32">
        <f t="shared" si="4"/>
        <v>152274.82</v>
      </c>
      <c r="F20" s="32">
        <f t="shared" si="4"/>
        <v>236951.74</v>
      </c>
      <c r="G20" s="32">
        <f t="shared" si="4"/>
        <v>142808.13</v>
      </c>
      <c r="H20" s="32">
        <f t="shared" si="4"/>
        <v>64921.26</v>
      </c>
      <c r="I20" s="32">
        <f t="shared" si="4"/>
        <v>92110.6</v>
      </c>
      <c r="J20" s="32">
        <f t="shared" si="4"/>
        <v>172847.99</v>
      </c>
      <c r="K20" s="32">
        <f t="shared" si="4"/>
        <v>102847.46</v>
      </c>
      <c r="L20" s="32">
        <f aca="true" t="shared" si="5" ref="L19:L26">SUM(B20:K20)</f>
        <v>1325449.98</v>
      </c>
      <c r="M20"/>
    </row>
    <row r="21" spans="1:13" ht="17.25" customHeight="1">
      <c r="A21" s="26" t="s">
        <v>25</v>
      </c>
      <c r="B21" s="32">
        <v>2269.46</v>
      </c>
      <c r="C21" s="32">
        <v>7655.37</v>
      </c>
      <c r="D21" s="32">
        <v>35362.65</v>
      </c>
      <c r="E21" s="32">
        <v>22560.78</v>
      </c>
      <c r="F21" s="32">
        <v>35576.18</v>
      </c>
      <c r="G21" s="32">
        <v>21842.09</v>
      </c>
      <c r="H21" s="32">
        <v>13610.72</v>
      </c>
      <c r="I21" s="32">
        <v>7540.78</v>
      </c>
      <c r="J21" s="32">
        <v>11386.13</v>
      </c>
      <c r="K21" s="32">
        <v>16105.3</v>
      </c>
      <c r="L21" s="32">
        <f t="shared" si="5"/>
        <v>173909.46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76</v>
      </c>
      <c r="B26" s="32">
        <v>450.2</v>
      </c>
      <c r="C26" s="32">
        <v>364.34</v>
      </c>
      <c r="D26" s="32">
        <v>1174.24</v>
      </c>
      <c r="E26" s="32">
        <v>956.1</v>
      </c>
      <c r="F26" s="32">
        <v>974.66</v>
      </c>
      <c r="G26" s="32">
        <v>577.84</v>
      </c>
      <c r="H26" s="32">
        <v>329.53</v>
      </c>
      <c r="I26" s="32">
        <v>429.32</v>
      </c>
      <c r="J26" s="32">
        <v>505.9</v>
      </c>
      <c r="K26" s="32">
        <v>626.57</v>
      </c>
      <c r="L26" s="32">
        <f t="shared" si="5"/>
        <v>6388.699999999999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-46443.66</v>
      </c>
      <c r="C29" s="32">
        <f t="shared" si="6"/>
        <v>-27660.350000000002</v>
      </c>
      <c r="D29" s="32">
        <f t="shared" si="6"/>
        <v>-83129.11</v>
      </c>
      <c r="E29" s="32">
        <f t="shared" si="6"/>
        <v>-68219.94</v>
      </c>
      <c r="F29" s="32">
        <f t="shared" si="6"/>
        <v>-60846.55</v>
      </c>
      <c r="G29" s="32">
        <f t="shared" si="6"/>
        <v>-42166.34</v>
      </c>
      <c r="H29" s="32">
        <f t="shared" si="6"/>
        <v>-29469.33</v>
      </c>
      <c r="I29" s="32">
        <f t="shared" si="6"/>
        <v>-32525.850000000002</v>
      </c>
      <c r="J29" s="32">
        <f t="shared" si="6"/>
        <v>-27827.11</v>
      </c>
      <c r="K29" s="32">
        <f t="shared" si="6"/>
        <v>-50185.729999999996</v>
      </c>
      <c r="L29" s="32">
        <f aca="true" t="shared" si="7" ref="L29:L36">SUM(B29:K29)</f>
        <v>-468473.9699999999</v>
      </c>
      <c r="M29"/>
    </row>
    <row r="30" spans="1:13" ht="18.75" customHeight="1">
      <c r="A30" s="26" t="s">
        <v>29</v>
      </c>
      <c r="B30" s="32">
        <f>B31+B32+B33+B34</f>
        <v>-22387.2</v>
      </c>
      <c r="C30" s="32">
        <f aca="true" t="shared" si="8" ref="C30:K30">C31+C32+C33+C34</f>
        <v>-25634.4</v>
      </c>
      <c r="D30" s="32">
        <f t="shared" si="8"/>
        <v>-76599.6</v>
      </c>
      <c r="E30" s="32">
        <f t="shared" si="8"/>
        <v>-57987.6</v>
      </c>
      <c r="F30" s="32">
        <f t="shared" si="8"/>
        <v>-55426.8</v>
      </c>
      <c r="G30" s="32">
        <f t="shared" si="8"/>
        <v>-38953.2</v>
      </c>
      <c r="H30" s="32">
        <f t="shared" si="8"/>
        <v>-19188.4</v>
      </c>
      <c r="I30" s="32">
        <f t="shared" si="8"/>
        <v>-30138.58</v>
      </c>
      <c r="J30" s="32">
        <f t="shared" si="8"/>
        <v>-25014</v>
      </c>
      <c r="K30" s="32">
        <f t="shared" si="8"/>
        <v>-46701.6</v>
      </c>
      <c r="L30" s="32">
        <f t="shared" si="7"/>
        <v>-398031.38000000006</v>
      </c>
      <c r="M30"/>
    </row>
    <row r="31" spans="1:13" s="35" customFormat="1" ht="18.75" customHeight="1">
      <c r="A31" s="33" t="s">
        <v>57</v>
      </c>
      <c r="B31" s="32">
        <f>-ROUND((B9)*$E$3,2)</f>
        <v>-22387.2</v>
      </c>
      <c r="C31" s="32">
        <f aca="true" t="shared" si="9" ref="C31:K31">-ROUND((C9)*$E$3,2)</f>
        <v>-25634.4</v>
      </c>
      <c r="D31" s="32">
        <f t="shared" si="9"/>
        <v>-76599.6</v>
      </c>
      <c r="E31" s="32">
        <f t="shared" si="9"/>
        <v>-57987.6</v>
      </c>
      <c r="F31" s="32">
        <f t="shared" si="9"/>
        <v>-55426.8</v>
      </c>
      <c r="G31" s="32">
        <f t="shared" si="9"/>
        <v>-38953.2</v>
      </c>
      <c r="H31" s="32">
        <f t="shared" si="9"/>
        <v>-19188.4</v>
      </c>
      <c r="I31" s="32">
        <f t="shared" si="9"/>
        <v>-21498.4</v>
      </c>
      <c r="J31" s="32">
        <f t="shared" si="9"/>
        <v>-25014</v>
      </c>
      <c r="K31" s="32">
        <f t="shared" si="9"/>
        <v>-46701.6</v>
      </c>
      <c r="L31" s="32">
        <f t="shared" si="7"/>
        <v>-389391.20000000007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-135.16</v>
      </c>
      <c r="J33" s="17">
        <v>0</v>
      </c>
      <c r="K33" s="17">
        <v>0</v>
      </c>
      <c r="L33" s="32">
        <f t="shared" si="7"/>
        <v>-135.16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-8505.02</v>
      </c>
      <c r="J34" s="17">
        <v>0</v>
      </c>
      <c r="K34" s="17">
        <v>0</v>
      </c>
      <c r="L34" s="32">
        <f t="shared" si="7"/>
        <v>-8505.02</v>
      </c>
      <c r="M34"/>
    </row>
    <row r="35" spans="1:13" s="35" customFormat="1" ht="18.75" customHeight="1">
      <c r="A35" s="26" t="s">
        <v>33</v>
      </c>
      <c r="B35" s="37">
        <f>SUM(B36:B47)</f>
        <v>-24056.46</v>
      </c>
      <c r="C35" s="37">
        <f aca="true" t="shared" si="10" ref="C35:K35">SUM(C36:C47)</f>
        <v>-2025.95</v>
      </c>
      <c r="D35" s="37">
        <f t="shared" si="10"/>
        <v>-6529.51</v>
      </c>
      <c r="E35" s="37">
        <f t="shared" si="10"/>
        <v>-10232.34</v>
      </c>
      <c r="F35" s="37">
        <f t="shared" si="10"/>
        <v>-5419.75</v>
      </c>
      <c r="G35" s="37">
        <f t="shared" si="10"/>
        <v>-3213.14</v>
      </c>
      <c r="H35" s="37">
        <f t="shared" si="10"/>
        <v>-10280.93</v>
      </c>
      <c r="I35" s="37">
        <f t="shared" si="10"/>
        <v>-2387.27</v>
      </c>
      <c r="J35" s="37">
        <f t="shared" si="10"/>
        <v>-2813.11</v>
      </c>
      <c r="K35" s="37">
        <f t="shared" si="10"/>
        <v>-3484.13</v>
      </c>
      <c r="L35" s="32">
        <f t="shared" si="7"/>
        <v>-70442.59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-2503.41</v>
      </c>
      <c r="C46" s="17">
        <v>-2025.95</v>
      </c>
      <c r="D46" s="17">
        <v>-6529.51</v>
      </c>
      <c r="E46" s="17">
        <v>-5316.52</v>
      </c>
      <c r="F46" s="17">
        <v>-5419.75</v>
      </c>
      <c r="G46" s="17">
        <v>-3213.14</v>
      </c>
      <c r="H46" s="17">
        <v>-1832.39</v>
      </c>
      <c r="I46" s="17">
        <v>-2387.27</v>
      </c>
      <c r="J46" s="17">
        <v>-2813.11</v>
      </c>
      <c r="K46" s="17">
        <v>-3484.13</v>
      </c>
      <c r="L46" s="29">
        <f t="shared" si="11"/>
        <v>-35525.18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428828.43000000005</v>
      </c>
      <c r="C50" s="40">
        <f aca="true" t="shared" si="12" ref="C50:K50">IF(C18+C29+C42+C51&lt;0,0,C18+C29+C51)</f>
        <v>356623.72000000003</v>
      </c>
      <c r="D50" s="40">
        <f t="shared" si="12"/>
        <v>1153458.65</v>
      </c>
      <c r="E50" s="40">
        <f t="shared" si="12"/>
        <v>939447.2</v>
      </c>
      <c r="F50" s="40">
        <f t="shared" si="12"/>
        <v>966025.9500000001</v>
      </c>
      <c r="G50" s="40">
        <f t="shared" si="12"/>
        <v>567076.47</v>
      </c>
      <c r="H50" s="40">
        <f t="shared" si="12"/>
        <v>318774.14</v>
      </c>
      <c r="I50" s="40">
        <f t="shared" si="12"/>
        <v>419459.3600000001</v>
      </c>
      <c r="J50" s="40">
        <f t="shared" si="12"/>
        <v>505941.32999999996</v>
      </c>
      <c r="K50" s="40">
        <f t="shared" si="12"/>
        <v>610469.19</v>
      </c>
      <c r="L50" s="41">
        <f>SUM(B50:K50)</f>
        <v>6266104.4399999995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428828.42</v>
      </c>
      <c r="C56" s="40">
        <f aca="true" t="shared" si="14" ref="C56:J56">SUM(C57:C68)</f>
        <v>356623.70999999996</v>
      </c>
      <c r="D56" s="40">
        <f t="shared" si="14"/>
        <v>1153458.65</v>
      </c>
      <c r="E56" s="40">
        <f t="shared" si="14"/>
        <v>939447.19</v>
      </c>
      <c r="F56" s="40">
        <f t="shared" si="14"/>
        <v>966025.95</v>
      </c>
      <c r="G56" s="40">
        <f t="shared" si="14"/>
        <v>567076.47</v>
      </c>
      <c r="H56" s="40">
        <f t="shared" si="14"/>
        <v>318774.13</v>
      </c>
      <c r="I56" s="40">
        <f>SUM(I57:I71)</f>
        <v>419459.36</v>
      </c>
      <c r="J56" s="40">
        <f t="shared" si="14"/>
        <v>505941.33</v>
      </c>
      <c r="K56" s="40">
        <f>SUM(K57:K70)</f>
        <v>610469.18</v>
      </c>
      <c r="L56" s="45">
        <f>SUM(B56:K56)</f>
        <v>6266104.39</v>
      </c>
      <c r="M56" s="39"/>
    </row>
    <row r="57" spans="1:13" ht="18.75" customHeight="1">
      <c r="A57" s="46" t="s">
        <v>50</v>
      </c>
      <c r="B57" s="47">
        <v>428828.42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428828.42</v>
      </c>
      <c r="M57" s="39"/>
    </row>
    <row r="58" spans="1:12" ht="18.75" customHeight="1">
      <c r="A58" s="46" t="s">
        <v>60</v>
      </c>
      <c r="B58" s="17">
        <v>0</v>
      </c>
      <c r="C58" s="47">
        <v>311617.8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311617.8</v>
      </c>
    </row>
    <row r="59" spans="1:12" ht="18.75" customHeight="1">
      <c r="A59" s="46" t="s">
        <v>61</v>
      </c>
      <c r="B59" s="17">
        <v>0</v>
      </c>
      <c r="C59" s="47">
        <v>45005.91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45005.91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1153458.65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1153458.65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939447.19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939447.19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966025.95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966025.95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567076.47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567076.47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318774.13</v>
      </c>
      <c r="I64" s="17">
        <v>0</v>
      </c>
      <c r="J64" s="17">
        <v>0</v>
      </c>
      <c r="K64" s="17">
        <v>0</v>
      </c>
      <c r="L64" s="45">
        <f t="shared" si="15"/>
        <v>318774.13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505941.33</v>
      </c>
      <c r="K66" s="17">
        <v>0</v>
      </c>
      <c r="L66" s="45">
        <f t="shared" si="15"/>
        <v>505941.33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344915.09</v>
      </c>
      <c r="L67" s="45">
        <f t="shared" si="15"/>
        <v>344915.09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265554.09</v>
      </c>
      <c r="L68" s="45">
        <f t="shared" si="15"/>
        <v>265554.09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419459.36</v>
      </c>
      <c r="J71" s="52">
        <v>0</v>
      </c>
      <c r="K71" s="52">
        <v>0</v>
      </c>
      <c r="L71" s="50">
        <f>SUM(B71:K71)</f>
        <v>419459.36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2022-01-20T19:29:33Z</dcterms:modified>
  <cp:category/>
  <cp:version/>
  <cp:contentType/>
  <cp:contentStatus/>
</cp:coreProperties>
</file>