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<sst xmlns="http://schemas.openxmlformats.org/spreadsheetml/2006/main" count="81" uniqueCount="80">
  <si>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</si>
  <si>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</si>
  <si>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</si>
  <si>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</si>
  <si>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</si>
  <si>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</si>
  <si>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</si>
  <si>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</si>
  <si>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</si>
  <si>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</si>
  <si>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</si>
  <si>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</si>
  <si>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</si>
  <si>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</si>
  <si>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</si>
  <si>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</si>
  <si>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</si>
  <si>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</si>
  <si>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</si>
  <si>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</si>
  <si>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</si>
  <si>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</si>
  <si>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</si>
  <si>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</si>
  <si>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</si>
  <si>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</si>
  <si>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</si>
  <si>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</si>
  <si>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</si>
  <si>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</si>
  <si>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</si>
  <si>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</si>
  <si>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</si>
  <si>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</si>
  <si>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</si>
  <si>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</si>
  <si>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</si>
  <si>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</si>
  <si>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</si>
  <si>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</si>
  <si>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</si>
  <si>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</si>
  <si>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</si>
  <si>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</si>
  <si>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</si>
  <si>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</si>
  <si>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</si>
  <si>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</si>
  <si>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</si>
  <si>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</si>
  <si>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</si>
  <si>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</si>
  <si>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</si>
  <si>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</si>
  <si>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</si>
  <si>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</si>
  <si>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</si>
  <si>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</si>
  <si>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</si>
  <si>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</si>
  <si>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</si>
  <si>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</si>
  <si>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</si>
  <si>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</si>
  <si>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</si>
  <si>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</si>
  <si>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</si>
  <si>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</si>
  <si>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</si>
  <si>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</si>
  <si>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</si>
  <si>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</si>
  <si>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</si>
  <si>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</si>
  <si>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11/01/22 - VENCIMENTO 18/01/22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</si>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</sst>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66354</v>
      </c>
      <c r="C7" s="10">
        <f>C8+C11</f>
        <v>78550</v>
      </c>
      <c r="D7" s="10">
        <f aca="true" t="shared" si="0" ref="D7:K7">D8+D11</f>
        <v>234424</v>
      </c>
      <c r="E7" s="10">
        <f t="shared" si="0"/>
        <v>198920</v>
      </c>
      <c r="F7" s="10">
        <f t="shared" si="0"/>
        <v>204157</v>
      </c>
      <c r="G7" s="10">
        <f t="shared" si="0"/>
        <v>106093</v>
      </c>
      <c r="H7" s="10">
        <f t="shared" si="0"/>
        <v>57841</v>
      </c>
      <c r="I7" s="10">
        <f t="shared" si="0"/>
        <v>91959</v>
      </c>
      <c r="J7" s="10">
        <f t="shared" si="0"/>
        <v>84395</v>
      </c>
      <c r="K7" s="10">
        <f t="shared" si="0"/>
        <v>161670</v>
      </c>
      <c r="L7" s="10">
        <f>SUM(B7:K7)</f>
        <v>1284363</v>
      </c>
      <c r="M7" s="11"/>
    </row>
    <row r="8" spans="1:13" ht="17.25" customHeight="1">
      <c r="A8" s="12" t="s">
        <v>18</v>
      </c>
      <c r="B8" s="13">
        <f>B9+B10</f>
        <v>5477</v>
      </c>
      <c r="C8" s="13">
        <f aca="true" t="shared" si="1" ref="C8:K8">C9+C10</f>
        <v>6052</v>
      </c>
      <c r="D8" s="13">
        <f t="shared" si="1"/>
        <v>18435</v>
      </c>
      <c r="E8" s="13">
        <f t="shared" si="1"/>
        <v>13801</v>
      </c>
      <c r="F8" s="13">
        <f t="shared" si="1"/>
        <v>13450</v>
      </c>
      <c r="G8" s="13">
        <f t="shared" si="1"/>
        <v>8891</v>
      </c>
      <c r="H8" s="13">
        <f t="shared" si="1"/>
        <v>4263</v>
      </c>
      <c r="I8" s="13">
        <f t="shared" si="1"/>
        <v>4943</v>
      </c>
      <c r="J8" s="13">
        <f t="shared" si="1"/>
        <v>5672</v>
      </c>
      <c r="K8" s="13">
        <f t="shared" si="1"/>
        <v>10720</v>
      </c>
      <c r="L8" s="13">
        <f>SUM(B8:K8)</f>
        <v>91704</v>
      </c>
      <c r="M8"/>
    </row>
    <row r="9" spans="1:13" ht="17.25" customHeight="1">
      <c r="A9" s="14" t="s">
        <v>19</v>
      </c>
      <c r="B9" s="15">
        <v>5474</v>
      </c>
      <c r="C9" s="15">
        <v>6052</v>
      </c>
      <c r="D9" s="15">
        <v>18435</v>
      </c>
      <c r="E9" s="15">
        <v>13801</v>
      </c>
      <c r="F9" s="15">
        <v>13450</v>
      </c>
      <c r="G9" s="15">
        <v>8891</v>
      </c>
      <c r="H9" s="15">
        <v>4258</v>
      </c>
      <c r="I9" s="15">
        <v>4943</v>
      </c>
      <c r="J9" s="15">
        <v>5672</v>
      </c>
      <c r="K9" s="15">
        <v>10720</v>
      </c>
      <c r="L9" s="13">
        <f>SUM(B9:K9)</f>
        <v>91696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60877</v>
      </c>
      <c r="C11" s="15">
        <v>72498</v>
      </c>
      <c r="D11" s="15">
        <v>215989</v>
      </c>
      <c r="E11" s="15">
        <v>185119</v>
      </c>
      <c r="F11" s="15">
        <v>190707</v>
      </c>
      <c r="G11" s="15">
        <v>97202</v>
      </c>
      <c r="H11" s="15">
        <v>53578</v>
      </c>
      <c r="I11" s="15">
        <v>87016</v>
      </c>
      <c r="J11" s="15">
        <v>78723</v>
      </c>
      <c r="K11" s="15">
        <v>150950</v>
      </c>
      <c r="L11" s="13">
        <f>SUM(B11:K11)</f>
        <v>1192659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0.2709</v>
      </c>
      <c r="C14" s="20">
        <v>0.16</v>
      </c>
      <c r="D14" s="20">
        <v>0.1905</v>
      </c>
      <c r="E14" s="20">
        <v>0.1929</v>
      </c>
      <c r="F14" s="20">
        <v>0.1705</v>
      </c>
      <c r="G14" s="20">
        <v>0.1875</v>
      </c>
      <c r="H14" s="20">
        <v>0.2065</v>
      </c>
      <c r="I14" s="20">
        <v>0.1712</v>
      </c>
      <c r="J14" s="20">
        <v>0.1844</v>
      </c>
      <c r="K14" s="20">
        <v>0.1506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1.110987100256011</v>
      </c>
      <c r="C16" s="22">
        <v>1.361809987435835</v>
      </c>
      <c r="D16" s="22">
        <v>1.218314584268127</v>
      </c>
      <c r="E16" s="22">
        <v>1.16613991190413</v>
      </c>
      <c r="F16" s="22">
        <v>1.299253736255005</v>
      </c>
      <c r="G16" s="22">
        <v>1.330728894479527</v>
      </c>
      <c r="H16" s="22">
        <v>1.278627676454391</v>
      </c>
      <c r="I16" s="22">
        <v>1.287150166869809</v>
      </c>
      <c r="J16" s="22">
        <v>1.521908794905396</v>
      </c>
      <c r="K16" s="22">
        <v>1.200535744386239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478569.25</v>
      </c>
      <c r="C18" s="25">
        <f aca="true" t="shared" si="2" ref="C18:L18">C19+C20+C21+C22+C23+C24+C25+C26</f>
        <v>385871.08999999997</v>
      </c>
      <c r="D18" s="25">
        <f t="shared" si="2"/>
        <v>1235335.32</v>
      </c>
      <c r="E18" s="25">
        <f t="shared" si="2"/>
        <v>1009993.51</v>
      </c>
      <c r="F18" s="25">
        <f t="shared" si="2"/>
        <v>1030875.8600000001</v>
      </c>
      <c r="G18" s="25">
        <f t="shared" si="2"/>
        <v>603807.6</v>
      </c>
      <c r="H18" s="25">
        <f t="shared" si="2"/>
        <v>350949.9599999999</v>
      </c>
      <c r="I18" s="25">
        <f t="shared" si="2"/>
        <v>454769.46</v>
      </c>
      <c r="J18" s="25">
        <f t="shared" si="2"/>
        <v>535030.05</v>
      </c>
      <c r="K18" s="25">
        <f t="shared" si="2"/>
        <v>661905.4299999998</v>
      </c>
      <c r="L18" s="25">
        <f t="shared" si="2"/>
        <v>6747107.53</v>
      </c>
      <c r="M18"/>
    </row>
    <row r="19" spans="1:13" ht="17.25" customHeight="1">
      <c r="A19" s="26" t="s">
        <v>77</v>
      </c>
      <c r="B19" s="61">
        <f>ROUND((B13+B14)*B7,2)</f>
        <v>427133.97</v>
      </c>
      <c r="C19" s="61">
        <f aca="true" t="shared" si="3" ref="C19:K19">ROUND((C13+C14)*C7,2)</f>
        <v>276236.79</v>
      </c>
      <c r="D19" s="61">
        <f t="shared" si="3"/>
        <v>981205.09</v>
      </c>
      <c r="E19" s="61">
        <f t="shared" si="3"/>
        <v>843361.12</v>
      </c>
      <c r="F19" s="61">
        <f t="shared" si="3"/>
        <v>764792.54</v>
      </c>
      <c r="G19" s="61">
        <f t="shared" si="3"/>
        <v>437007.68</v>
      </c>
      <c r="H19" s="61">
        <f t="shared" si="3"/>
        <v>262441.97</v>
      </c>
      <c r="I19" s="61">
        <f t="shared" si="3"/>
        <v>345940.56</v>
      </c>
      <c r="J19" s="61">
        <f t="shared" si="3"/>
        <v>341926.34</v>
      </c>
      <c r="K19" s="61">
        <f t="shared" si="3"/>
        <v>534885.2</v>
      </c>
      <c r="L19" s="32">
        <f>SUM(B19:K19)</f>
        <v>5214931.26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47406.36</v>
      </c>
      <c r="C20" s="32">
        <f t="shared" si="4"/>
        <v>99945.23</v>
      </c>
      <c r="D20" s="32">
        <f t="shared" si="4"/>
        <v>214211.38</v>
      </c>
      <c r="E20" s="32">
        <f t="shared" si="4"/>
        <v>140115.94</v>
      </c>
      <c r="F20" s="32">
        <f t="shared" si="4"/>
        <v>228867.03</v>
      </c>
      <c r="G20" s="32">
        <f t="shared" si="4"/>
        <v>144531.07</v>
      </c>
      <c r="H20" s="32">
        <f t="shared" si="4"/>
        <v>73123.6</v>
      </c>
      <c r="I20" s="32">
        <f t="shared" si="4"/>
        <v>99336.89</v>
      </c>
      <c r="J20" s="32">
        <f t="shared" si="4"/>
        <v>178454.36</v>
      </c>
      <c r="K20" s="32">
        <f t="shared" si="4"/>
        <v>107263.6</v>
      </c>
      <c r="L20" s="32">
        <f aca="true" t="shared" si="5" ref="L19:L26">SUM(B20:K20)</f>
        <v>1333255.46</v>
      </c>
      <c r="M20"/>
    </row>
    <row r="21" spans="1:13" ht="17.25" customHeight="1">
      <c r="A21" s="26" t="s">
        <v>25</v>
      </c>
      <c r="B21" s="32">
        <v>2100.84</v>
      </c>
      <c r="C21" s="32">
        <v>7849.17</v>
      </c>
      <c r="D21" s="32">
        <v>35798.13</v>
      </c>
      <c r="E21" s="32">
        <v>22609.23</v>
      </c>
      <c r="F21" s="32">
        <v>34763.74</v>
      </c>
      <c r="G21" s="32">
        <v>21697.98</v>
      </c>
      <c r="H21" s="32">
        <v>13576.98</v>
      </c>
      <c r="I21" s="32">
        <v>7584.81</v>
      </c>
      <c r="J21" s="32">
        <v>11192.33</v>
      </c>
      <c r="K21" s="32">
        <v>16178.94</v>
      </c>
      <c r="L21" s="32">
        <f t="shared" si="5"/>
        <v>173352.14999999997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452.52</v>
      </c>
      <c r="C26" s="32">
        <v>364.34</v>
      </c>
      <c r="D26" s="32">
        <v>1169.6</v>
      </c>
      <c r="E26" s="32">
        <v>956.1</v>
      </c>
      <c r="F26" s="32">
        <v>976.99</v>
      </c>
      <c r="G26" s="32">
        <v>570.87</v>
      </c>
      <c r="H26" s="32">
        <v>331.85</v>
      </c>
      <c r="I26" s="32">
        <v>431.64</v>
      </c>
      <c r="J26" s="32">
        <v>505.9</v>
      </c>
      <c r="K26" s="32">
        <v>626.57</v>
      </c>
      <c r="L26" s="32">
        <f t="shared" si="5"/>
        <v>6386.38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-49026.16</v>
      </c>
      <c r="C29" s="32">
        <f t="shared" si="6"/>
        <v>-30238.75</v>
      </c>
      <c r="D29" s="32">
        <f t="shared" si="6"/>
        <v>-89122.5</v>
      </c>
      <c r="E29" s="32">
        <f t="shared" si="6"/>
        <v>-71352.74</v>
      </c>
      <c r="F29" s="32">
        <f t="shared" si="6"/>
        <v>-65483.85</v>
      </c>
      <c r="G29" s="32">
        <f t="shared" si="6"/>
        <v>-42492.83</v>
      </c>
      <c r="H29" s="32">
        <f t="shared" si="6"/>
        <v>-30098.24</v>
      </c>
      <c r="I29" s="32">
        <f t="shared" si="6"/>
        <v>-42233.939999999995</v>
      </c>
      <c r="J29" s="32">
        <f t="shared" si="6"/>
        <v>-30739.91</v>
      </c>
      <c r="K29" s="32">
        <f t="shared" si="6"/>
        <v>-50770.93</v>
      </c>
      <c r="L29" s="32">
        <f aca="true" t="shared" si="7" ref="L29:L36">SUM(B29:K29)</f>
        <v>-501559.85</v>
      </c>
      <c r="M29"/>
    </row>
    <row r="30" spans="1:13" ht="18.75" customHeight="1">
      <c r="A30" s="26" t="s">
        <v>29</v>
      </c>
      <c r="B30" s="32">
        <f>B31+B32+B33+B34</f>
        <v>-24085.6</v>
      </c>
      <c r="C30" s="32">
        <f aca="true" t="shared" si="8" ref="C30:K30">C31+C32+C33+C34</f>
        <v>-26628.8</v>
      </c>
      <c r="D30" s="32">
        <f t="shared" si="8"/>
        <v>-81114</v>
      </c>
      <c r="E30" s="32">
        <f t="shared" si="8"/>
        <v>-60724.4</v>
      </c>
      <c r="F30" s="32">
        <f t="shared" si="8"/>
        <v>-59180</v>
      </c>
      <c r="G30" s="32">
        <f t="shared" si="8"/>
        <v>-39120.4</v>
      </c>
      <c r="H30" s="32">
        <f t="shared" si="8"/>
        <v>-18735.2</v>
      </c>
      <c r="I30" s="32">
        <f t="shared" si="8"/>
        <v>-39833.759999999995</v>
      </c>
      <c r="J30" s="32">
        <f t="shared" si="8"/>
        <v>-24956.8</v>
      </c>
      <c r="K30" s="32">
        <f t="shared" si="8"/>
        <v>-47168</v>
      </c>
      <c r="L30" s="32">
        <f t="shared" si="7"/>
        <v>-421546.96</v>
      </c>
      <c r="M30"/>
    </row>
    <row r="31" spans="1:13" s="35" customFormat="1" ht="18.75" customHeight="1">
      <c r="A31" s="33" t="s">
        <v>57</v>
      </c>
      <c r="B31" s="32">
        <f>-ROUND((B9)*$E$3,2)</f>
        <v>-24085.6</v>
      </c>
      <c r="C31" s="32">
        <f aca="true" t="shared" si="9" ref="C31:K31">-ROUND((C9)*$E$3,2)</f>
        <v>-26628.8</v>
      </c>
      <c r="D31" s="32">
        <f t="shared" si="9"/>
        <v>-81114</v>
      </c>
      <c r="E31" s="32">
        <f t="shared" si="9"/>
        <v>-60724.4</v>
      </c>
      <c r="F31" s="32">
        <f t="shared" si="9"/>
        <v>-59180</v>
      </c>
      <c r="G31" s="32">
        <f t="shared" si="9"/>
        <v>-39120.4</v>
      </c>
      <c r="H31" s="32">
        <f t="shared" si="9"/>
        <v>-18735.2</v>
      </c>
      <c r="I31" s="32">
        <f t="shared" si="9"/>
        <v>-21749.2</v>
      </c>
      <c r="J31" s="32">
        <f t="shared" si="9"/>
        <v>-24956.8</v>
      </c>
      <c r="K31" s="32">
        <f t="shared" si="9"/>
        <v>-47168</v>
      </c>
      <c r="L31" s="32">
        <f t="shared" si="7"/>
        <v>-403462.4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-135.14</v>
      </c>
      <c r="J33" s="17">
        <v>0</v>
      </c>
      <c r="K33" s="17">
        <v>0</v>
      </c>
      <c r="L33" s="32">
        <f t="shared" si="7"/>
        <v>-135.14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-17949.42</v>
      </c>
      <c r="J34" s="17">
        <v>0</v>
      </c>
      <c r="K34" s="17">
        <v>0</v>
      </c>
      <c r="L34" s="32">
        <f t="shared" si="7"/>
        <v>-17949.42</v>
      </c>
      <c r="M34"/>
    </row>
    <row r="35" spans="1:13" s="35" customFormat="1" ht="18.75" customHeight="1">
      <c r="A35" s="26" t="s">
        <v>33</v>
      </c>
      <c r="B35" s="37">
        <f>SUM(B36:B47)</f>
        <v>-24940.56</v>
      </c>
      <c r="C35" s="37">
        <f aca="true" t="shared" si="10" ref="C35:K35">SUM(C36:C47)</f>
        <v>-3609.95</v>
      </c>
      <c r="D35" s="37">
        <f t="shared" si="10"/>
        <v>-8008.5</v>
      </c>
      <c r="E35" s="37">
        <f t="shared" si="10"/>
        <v>-10628.34</v>
      </c>
      <c r="F35" s="37">
        <f t="shared" si="10"/>
        <v>-6303.849999999999</v>
      </c>
      <c r="G35" s="37">
        <f t="shared" si="10"/>
        <v>-3372.43</v>
      </c>
      <c r="H35" s="37">
        <f t="shared" si="10"/>
        <v>-11363.04</v>
      </c>
      <c r="I35" s="37">
        <f t="shared" si="10"/>
        <v>-2400.18</v>
      </c>
      <c r="J35" s="37">
        <f t="shared" si="10"/>
        <v>-5783.110000000001</v>
      </c>
      <c r="K35" s="37">
        <f t="shared" si="10"/>
        <v>-3602.9300000000003</v>
      </c>
      <c r="L35" s="32">
        <f t="shared" si="7"/>
        <v>-80012.89000000001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-871.2</v>
      </c>
      <c r="C40" s="17">
        <v>-1584</v>
      </c>
      <c r="D40" s="17">
        <v>-1504.8</v>
      </c>
      <c r="E40" s="17">
        <v>-396</v>
      </c>
      <c r="F40" s="17">
        <v>-871.2</v>
      </c>
      <c r="G40" s="17">
        <v>-198</v>
      </c>
      <c r="H40" s="17">
        <v>-1069.2</v>
      </c>
      <c r="I40" s="17">
        <v>0</v>
      </c>
      <c r="J40" s="17">
        <v>-2970</v>
      </c>
      <c r="K40" s="17">
        <v>-118.8</v>
      </c>
      <c r="L40" s="29">
        <f t="shared" si="11"/>
        <v>-9583.199999999999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-2516.31</v>
      </c>
      <c r="C46" s="17">
        <v>-2025.95</v>
      </c>
      <c r="D46" s="17">
        <v>-6503.7</v>
      </c>
      <c r="E46" s="17">
        <v>-5316.52</v>
      </c>
      <c r="F46" s="17">
        <v>-5432.65</v>
      </c>
      <c r="G46" s="17">
        <v>-3174.43</v>
      </c>
      <c r="H46" s="17">
        <v>-1845.3</v>
      </c>
      <c r="I46" s="17">
        <v>-2400.18</v>
      </c>
      <c r="J46" s="17">
        <v>-2813.11</v>
      </c>
      <c r="K46" s="17">
        <v>-3484.13</v>
      </c>
      <c r="L46" s="29">
        <f t="shared" si="11"/>
        <v>-35512.28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429543.08999999997</v>
      </c>
      <c r="C50" s="40">
        <f aca="true" t="shared" si="12" ref="C50:K50">IF(C18+C29+C42+C51&lt;0,0,C18+C29+C51)</f>
        <v>355632.33999999997</v>
      </c>
      <c r="D50" s="40">
        <f t="shared" si="12"/>
        <v>1146212.82</v>
      </c>
      <c r="E50" s="40">
        <f t="shared" si="12"/>
        <v>938640.77</v>
      </c>
      <c r="F50" s="40">
        <f t="shared" si="12"/>
        <v>965392.0100000001</v>
      </c>
      <c r="G50" s="40">
        <f t="shared" si="12"/>
        <v>561314.77</v>
      </c>
      <c r="H50" s="40">
        <f t="shared" si="12"/>
        <v>320851.7199999999</v>
      </c>
      <c r="I50" s="40">
        <f t="shared" si="12"/>
        <v>412535.52</v>
      </c>
      <c r="J50" s="40">
        <f t="shared" si="12"/>
        <v>504290.1400000001</v>
      </c>
      <c r="K50" s="40">
        <f t="shared" si="12"/>
        <v>611134.4999999998</v>
      </c>
      <c r="L50" s="41">
        <f>SUM(B50:K50)</f>
        <v>6245547.680000001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429543.08</v>
      </c>
      <c r="C56" s="40">
        <f aca="true" t="shared" si="14" ref="C56:J56">SUM(C57:C68)</f>
        <v>355632.33</v>
      </c>
      <c r="D56" s="40">
        <f t="shared" si="14"/>
        <v>1146212.82</v>
      </c>
      <c r="E56" s="40">
        <f t="shared" si="14"/>
        <v>938640.77</v>
      </c>
      <c r="F56" s="40">
        <f t="shared" si="14"/>
        <v>965392</v>
      </c>
      <c r="G56" s="40">
        <f t="shared" si="14"/>
        <v>561314.76</v>
      </c>
      <c r="H56" s="40">
        <f t="shared" si="14"/>
        <v>320851.72</v>
      </c>
      <c r="I56" s="40">
        <f>SUM(I57:I71)</f>
        <v>412535.52</v>
      </c>
      <c r="J56" s="40">
        <f t="shared" si="14"/>
        <v>504290.14</v>
      </c>
      <c r="K56" s="40">
        <f>SUM(K57:K70)</f>
        <v>611134.5</v>
      </c>
      <c r="L56" s="45">
        <f>SUM(B56:K56)</f>
        <v>6245547.64</v>
      </c>
      <c r="M56" s="39"/>
    </row>
    <row r="57" spans="1:13" ht="18.75" customHeight="1">
      <c r="A57" s="46" t="s">
        <v>50</v>
      </c>
      <c r="B57" s="47">
        <v>429543.08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429543.08</v>
      </c>
      <c r="M57" s="39"/>
    </row>
    <row r="58" spans="1:12" ht="18.75" customHeight="1">
      <c r="A58" s="46" t="s">
        <v>60</v>
      </c>
      <c r="B58" s="17">
        <v>0</v>
      </c>
      <c r="C58" s="47">
        <v>310680.4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310680.4</v>
      </c>
    </row>
    <row r="59" spans="1:12" ht="18.75" customHeight="1">
      <c r="A59" s="46" t="s">
        <v>61</v>
      </c>
      <c r="B59" s="17">
        <v>0</v>
      </c>
      <c r="C59" s="47">
        <v>44951.93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44951.93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1146212.82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1146212.82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938640.77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938640.77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965392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965392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561314.76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561314.76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320851.72</v>
      </c>
      <c r="I64" s="17">
        <v>0</v>
      </c>
      <c r="J64" s="17">
        <v>0</v>
      </c>
      <c r="K64" s="17">
        <v>0</v>
      </c>
      <c r="L64" s="45">
        <f t="shared" si="15"/>
        <v>320851.72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504290.14</v>
      </c>
      <c r="K66" s="17">
        <v>0</v>
      </c>
      <c r="L66" s="45">
        <f t="shared" si="15"/>
        <v>504290.14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345168.77</v>
      </c>
      <c r="L67" s="45">
        <f t="shared" si="15"/>
        <v>345168.77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265965.73</v>
      </c>
      <c r="L68" s="45">
        <f t="shared" si="15"/>
        <v>265965.73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412535.52</v>
      </c>
      <c r="J71" s="52">
        <v>0</v>
      </c>
      <c r="K71" s="52">
        <v>0</v>
      </c>
      <c r="L71" s="50">
        <f>SUM(B71:K71)</f>
        <v>412535.52</v>
      </c>
    </row>
    <row r="72" spans="1:12" ht="18" customHeight="1">
      <c r="A72" s="6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2022-01-17T17:00:35Z</dcterms:modified>
  <cp:category/>
  <cp:version/>
  <cp:contentType/>
  <cp:contentStatus/>
</cp:coreProperties>
</file>