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<sst xmlns="http://schemas.openxmlformats.org/spreadsheetml/2006/main" count="82" uniqueCount="81">
  <si>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</si>
  <si>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</si>
  <si>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</si>
  <si>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</si>
  <si>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</si>
  <si>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</si>
  <si>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</si>
  <si>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</si>
  <si>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</si>
  <si>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</si>
  <si>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</si>
  <si>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</si>
  <si>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</si>
  <si>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</si>
  <si>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</si>
  <si>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</si>
  <si>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</si>
  <si>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</si>
  <si>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</si>
  <si>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</si>
  <si>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</si>
  <si>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</si>
  <si>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</si>
  <si>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</si>
  <si>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</si>
  <si>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</si>
  <si>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</si>
  <si>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</si>
  <si>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</si>
  <si>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</si>
  <si>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</si>
  <si>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</si>
  <si>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</si>
  <si>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</si>
  <si>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</si>
  <si>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</si>
  <si>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</si>
  <si>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</si>
  <si>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</si>
  <si>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</si>
  <si>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</si>
  <si>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</si>
  <si>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</si>
  <si>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</si>
  <si>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</si>
  <si>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</si>
  <si>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</si>
  <si>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</si>
  <si>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</si>
  <si>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</si>
  <si>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</si>
  <si>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</si>
  <si>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</si>
  <si>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</si>
  <si>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</si>
  <si>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</si>
  <si>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</si>
  <si>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</si>
  <si>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</si>
  <si>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</si>
  <si>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</si>
  <si>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</si>
  <si>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</si>
  <si>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</si>
  <si>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</si>
  <si>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</si>
  <si>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</si>
  <si>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</si>
  <si>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</si>
  <si>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</si>
  <si>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</si>
  <si>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</si>
  <si>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</si>
  <si>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07/01/22 - VENCIMENTO 14/01/22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</si>
  <si>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</si>
  <si>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</si>
  <si>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</si>
  <si>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</si>
  <si>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</si>
  <si>
    <t>5.3. Revisão de Remuneração pelo Transporte Coletivo ¹</t>
  </si>
  <si>
    <t>¹ Energia para tração nov e dez.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</si>
</sst>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B13" sqref="B1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57469</v>
      </c>
      <c r="C7" s="10">
        <f>C8+C11</f>
        <v>80403</v>
      </c>
      <c r="D7" s="10">
        <f aca="true" t="shared" si="0" ref="D7:K7">D8+D11</f>
        <v>233609</v>
      </c>
      <c r="E7" s="10">
        <f t="shared" si="0"/>
        <v>200091</v>
      </c>
      <c r="F7" s="10">
        <f t="shared" si="0"/>
        <v>202784</v>
      </c>
      <c r="G7" s="10">
        <f t="shared" si="0"/>
        <v>106859</v>
      </c>
      <c r="H7" s="10">
        <f t="shared" si="0"/>
        <v>56714</v>
      </c>
      <c r="I7" s="10">
        <f t="shared" si="0"/>
        <v>95026</v>
      </c>
      <c r="J7" s="10">
        <f t="shared" si="0"/>
        <v>83298</v>
      </c>
      <c r="K7" s="10">
        <f t="shared" si="0"/>
        <v>164938</v>
      </c>
      <c r="L7" s="10">
        <f>SUM(B7:K7)</f>
        <v>1281191</v>
      </c>
      <c r="M7" s="11"/>
    </row>
    <row r="8" spans="1:13" ht="17.25" customHeight="1">
      <c r="A8" s="12" t="s">
        <v>18</v>
      </c>
      <c r="B8" s="13">
        <f>B9+B10</f>
        <v>4987</v>
      </c>
      <c r="C8" s="13">
        <f aca="true" t="shared" si="1" ref="C8:K8">C9+C10</f>
        <v>6251</v>
      </c>
      <c r="D8" s="13">
        <f t="shared" si="1"/>
        <v>19323</v>
      </c>
      <c r="E8" s="13">
        <f t="shared" si="1"/>
        <v>14720</v>
      </c>
      <c r="F8" s="13">
        <f t="shared" si="1"/>
        <v>14356</v>
      </c>
      <c r="G8" s="13">
        <f t="shared" si="1"/>
        <v>9378</v>
      </c>
      <c r="H8" s="13">
        <f t="shared" si="1"/>
        <v>4372</v>
      </c>
      <c r="I8" s="13">
        <f t="shared" si="1"/>
        <v>5168</v>
      </c>
      <c r="J8" s="13">
        <f t="shared" si="1"/>
        <v>5615</v>
      </c>
      <c r="K8" s="13">
        <f t="shared" si="1"/>
        <v>11697</v>
      </c>
      <c r="L8" s="13">
        <f>SUM(B8:K8)</f>
        <v>95867</v>
      </c>
      <c r="M8"/>
    </row>
    <row r="9" spans="1:13" ht="17.25" customHeight="1">
      <c r="A9" s="14" t="s">
        <v>19</v>
      </c>
      <c r="B9" s="15">
        <v>4987</v>
      </c>
      <c r="C9" s="15">
        <v>6251</v>
      </c>
      <c r="D9" s="15">
        <v>19323</v>
      </c>
      <c r="E9" s="15">
        <v>14720</v>
      </c>
      <c r="F9" s="15">
        <v>14356</v>
      </c>
      <c r="G9" s="15">
        <v>9378</v>
      </c>
      <c r="H9" s="15">
        <v>4364</v>
      </c>
      <c r="I9" s="15">
        <v>5168</v>
      </c>
      <c r="J9" s="15">
        <v>5615</v>
      </c>
      <c r="K9" s="15">
        <v>11697</v>
      </c>
      <c r="L9" s="13">
        <f>SUM(B9:K9)</f>
        <v>95859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52482</v>
      </c>
      <c r="C11" s="15">
        <v>74152</v>
      </c>
      <c r="D11" s="15">
        <v>214286</v>
      </c>
      <c r="E11" s="15">
        <v>185371</v>
      </c>
      <c r="F11" s="15">
        <v>188428</v>
      </c>
      <c r="G11" s="15">
        <v>97481</v>
      </c>
      <c r="H11" s="15">
        <v>52342</v>
      </c>
      <c r="I11" s="15">
        <v>89858</v>
      </c>
      <c r="J11" s="15">
        <v>77683</v>
      </c>
      <c r="K11" s="15">
        <v>153241</v>
      </c>
      <c r="L11" s="13">
        <f>SUM(B11:K11)</f>
        <v>1185324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74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1.228746077066349</v>
      </c>
      <c r="C16" s="22">
        <v>1.327225523793962</v>
      </c>
      <c r="D16" s="22">
        <v>1.222250750484333</v>
      </c>
      <c r="E16" s="22">
        <v>1.163255604019743</v>
      </c>
      <c r="F16" s="22">
        <v>1.30645988693888</v>
      </c>
      <c r="G16" s="22">
        <v>1.327597955280767</v>
      </c>
      <c r="H16" s="22">
        <v>1.292339983972122</v>
      </c>
      <c r="I16" s="22">
        <v>1.258869113196767</v>
      </c>
      <c r="J16" s="22">
        <v>1.53497107839946</v>
      </c>
      <c r="K16" s="22">
        <v>1.179366811444819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B19+B20+B21+B22+B23+B24+B25+B26</f>
        <v>458471.23000000004</v>
      </c>
      <c r="C18" s="25">
        <f aca="true" t="shared" si="2" ref="C18:L18">C19+C20+C21+C22+C23+C24+C25+C26</f>
        <v>384821.01</v>
      </c>
      <c r="D18" s="25">
        <f t="shared" si="2"/>
        <v>1234733.0700000003</v>
      </c>
      <c r="E18" s="25">
        <f t="shared" si="2"/>
        <v>1013243.94</v>
      </c>
      <c r="F18" s="25">
        <f t="shared" si="2"/>
        <v>1030642.81</v>
      </c>
      <c r="G18" s="25">
        <f t="shared" si="2"/>
        <v>606661.25</v>
      </c>
      <c r="H18" s="25">
        <f t="shared" si="2"/>
        <v>347966.72000000003</v>
      </c>
      <c r="I18" s="25">
        <f t="shared" si="2"/>
        <v>459757.31000000006</v>
      </c>
      <c r="J18" s="25">
        <f t="shared" si="2"/>
        <v>533207.1900000001</v>
      </c>
      <c r="K18" s="25">
        <f t="shared" si="2"/>
        <v>663117.32</v>
      </c>
      <c r="L18" s="25">
        <f t="shared" si="2"/>
        <v>6732621.850000001</v>
      </c>
      <c r="M18"/>
    </row>
    <row r="19" spans="1:13" ht="17.25" customHeight="1">
      <c r="A19" s="26" t="s">
        <v>76</v>
      </c>
      <c r="B19" s="61">
        <f>ROUND((B13+B14)*B7,2)</f>
        <v>369939.45</v>
      </c>
      <c r="C19" s="61">
        <f aca="true" t="shared" si="3" ref="C19:K19">ROUND((C13+C14)*C7,2)</f>
        <v>282753.23</v>
      </c>
      <c r="D19" s="61">
        <f t="shared" si="3"/>
        <v>977793.83</v>
      </c>
      <c r="E19" s="61">
        <f t="shared" si="3"/>
        <v>848325.81</v>
      </c>
      <c r="F19" s="61">
        <f t="shared" si="3"/>
        <v>759649.14</v>
      </c>
      <c r="G19" s="61">
        <f t="shared" si="3"/>
        <v>440162.91</v>
      </c>
      <c r="H19" s="61">
        <f t="shared" si="3"/>
        <v>257328.43</v>
      </c>
      <c r="I19" s="61">
        <f t="shared" si="3"/>
        <v>357478.31</v>
      </c>
      <c r="J19" s="61">
        <f t="shared" si="3"/>
        <v>337481.85</v>
      </c>
      <c r="K19" s="61">
        <f t="shared" si="3"/>
        <v>545697.37</v>
      </c>
      <c r="L19" s="32">
        <f>SUM(B19:K19)</f>
        <v>5176610.33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84622.2</v>
      </c>
      <c r="C20" s="32">
        <f t="shared" si="4"/>
        <v>92524.07</v>
      </c>
      <c r="D20" s="32">
        <f t="shared" si="4"/>
        <v>217315.41</v>
      </c>
      <c r="E20" s="32">
        <f t="shared" si="4"/>
        <v>138493.94</v>
      </c>
      <c r="F20" s="32">
        <f t="shared" si="4"/>
        <v>232801.99</v>
      </c>
      <c r="G20" s="32">
        <f t="shared" si="4"/>
        <v>144196.47</v>
      </c>
      <c r="H20" s="32">
        <f t="shared" si="4"/>
        <v>75227.39</v>
      </c>
      <c r="I20" s="32">
        <f t="shared" si="4"/>
        <v>92540.09</v>
      </c>
      <c r="J20" s="32">
        <f t="shared" si="4"/>
        <v>180543.03</v>
      </c>
      <c r="K20" s="32">
        <f t="shared" si="4"/>
        <v>97880</v>
      </c>
      <c r="L20" s="32">
        <f aca="true" t="shared" si="5" ref="L19:L26">SUM(B20:K20)</f>
        <v>1356144.59</v>
      </c>
      <c r="M20"/>
    </row>
    <row r="21" spans="1:13" ht="17.25" customHeight="1">
      <c r="A21" s="26" t="s">
        <v>25</v>
      </c>
      <c r="B21" s="32">
        <v>2000.06</v>
      </c>
      <c r="C21" s="32">
        <v>7703.81</v>
      </c>
      <c r="D21" s="32">
        <v>35503.11</v>
      </c>
      <c r="E21" s="32">
        <v>22512.33</v>
      </c>
      <c r="F21" s="32">
        <v>35739.13</v>
      </c>
      <c r="G21" s="32">
        <v>21726.35</v>
      </c>
      <c r="H21" s="32">
        <v>13605.81</v>
      </c>
      <c r="I21" s="32">
        <v>7827.07</v>
      </c>
      <c r="J21" s="32">
        <v>11725.29</v>
      </c>
      <c r="K21" s="32">
        <v>15959.94</v>
      </c>
      <c r="L21" s="32">
        <f t="shared" si="5"/>
        <v>174302.90000000002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77</v>
      </c>
      <c r="B26" s="32">
        <v>433.96</v>
      </c>
      <c r="C26" s="32">
        <v>364.34</v>
      </c>
      <c r="D26" s="32">
        <v>1169.6</v>
      </c>
      <c r="E26" s="32">
        <v>960.74</v>
      </c>
      <c r="F26" s="32">
        <v>976.99</v>
      </c>
      <c r="G26" s="32">
        <v>575.52</v>
      </c>
      <c r="H26" s="32">
        <v>329.53</v>
      </c>
      <c r="I26" s="32">
        <v>436.28</v>
      </c>
      <c r="J26" s="32">
        <v>505.9</v>
      </c>
      <c r="K26" s="32">
        <v>628.89</v>
      </c>
      <c r="L26" s="32">
        <f t="shared" si="5"/>
        <v>6381.749999999999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-494072.01</v>
      </c>
      <c r="C29" s="32">
        <f t="shared" si="6"/>
        <v>-36924.28</v>
      </c>
      <c r="D29" s="32">
        <f t="shared" si="6"/>
        <v>-98323.38</v>
      </c>
      <c r="E29" s="32">
        <f t="shared" si="6"/>
        <v>-91266.02</v>
      </c>
      <c r="F29" s="32">
        <f t="shared" si="6"/>
        <v>-77968.31</v>
      </c>
      <c r="G29" s="32">
        <f t="shared" si="6"/>
        <v>-73762.79999999999</v>
      </c>
      <c r="H29" s="32">
        <f t="shared" si="6"/>
        <v>-31961.149999999998</v>
      </c>
      <c r="I29" s="32">
        <f t="shared" si="6"/>
        <v>-40988.39</v>
      </c>
      <c r="J29" s="32">
        <f t="shared" si="6"/>
        <v>-32109.08</v>
      </c>
      <c r="K29" s="32">
        <f t="shared" si="6"/>
        <v>-59610.380000000005</v>
      </c>
      <c r="L29" s="32">
        <f aca="true" t="shared" si="7" ref="L29:L36">SUM(B29:K29)</f>
        <v>-1036985.8</v>
      </c>
      <c r="M29"/>
    </row>
    <row r="30" spans="1:13" ht="18.75" customHeight="1">
      <c r="A30" s="26" t="s">
        <v>29</v>
      </c>
      <c r="B30" s="32">
        <f>B31+B32+B33+B34</f>
        <v>-21942.8</v>
      </c>
      <c r="C30" s="32">
        <f aca="true" t="shared" si="8" ref="C30:K30">C31+C32+C33+C34</f>
        <v>-27504.4</v>
      </c>
      <c r="D30" s="32">
        <f t="shared" si="8"/>
        <v>-85021.2</v>
      </c>
      <c r="E30" s="32">
        <f t="shared" si="8"/>
        <v>-64768</v>
      </c>
      <c r="F30" s="32">
        <f t="shared" si="8"/>
        <v>-63166.4</v>
      </c>
      <c r="G30" s="32">
        <f t="shared" si="8"/>
        <v>-41263.2</v>
      </c>
      <c r="H30" s="32">
        <f t="shared" si="8"/>
        <v>-19201.6</v>
      </c>
      <c r="I30" s="32">
        <f t="shared" si="8"/>
        <v>-31631.11</v>
      </c>
      <c r="J30" s="32">
        <f t="shared" si="8"/>
        <v>-24706</v>
      </c>
      <c r="K30" s="32">
        <f t="shared" si="8"/>
        <v>-51466.8</v>
      </c>
      <c r="L30" s="32">
        <f t="shared" si="7"/>
        <v>-430671.50999999995</v>
      </c>
      <c r="M30"/>
    </row>
    <row r="31" spans="1:13" s="35" customFormat="1" ht="18.75" customHeight="1">
      <c r="A31" s="33" t="s">
        <v>56</v>
      </c>
      <c r="B31" s="32">
        <f>-ROUND((B9)*$E$3,2)</f>
        <v>-21942.8</v>
      </c>
      <c r="C31" s="32">
        <f aca="true" t="shared" si="9" ref="C31:K31">-ROUND((C9)*$E$3,2)</f>
        <v>-27504.4</v>
      </c>
      <c r="D31" s="32">
        <f t="shared" si="9"/>
        <v>-85021.2</v>
      </c>
      <c r="E31" s="32">
        <f t="shared" si="9"/>
        <v>-64768</v>
      </c>
      <c r="F31" s="32">
        <f t="shared" si="9"/>
        <v>-63166.4</v>
      </c>
      <c r="G31" s="32">
        <f t="shared" si="9"/>
        <v>-41263.2</v>
      </c>
      <c r="H31" s="32">
        <f t="shared" si="9"/>
        <v>-19201.6</v>
      </c>
      <c r="I31" s="32">
        <f t="shared" si="9"/>
        <v>-22739.2</v>
      </c>
      <c r="J31" s="32">
        <f t="shared" si="9"/>
        <v>-24706</v>
      </c>
      <c r="K31" s="32">
        <f t="shared" si="9"/>
        <v>-51466.8</v>
      </c>
      <c r="L31" s="32">
        <f t="shared" si="7"/>
        <v>-421779.6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-94.13</v>
      </c>
      <c r="J33" s="17">
        <v>0</v>
      </c>
      <c r="K33" s="17">
        <v>0</v>
      </c>
      <c r="L33" s="32">
        <f t="shared" si="7"/>
        <v>-94.13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-8797.78</v>
      </c>
      <c r="J34" s="17">
        <v>0</v>
      </c>
      <c r="K34" s="17">
        <v>0</v>
      </c>
      <c r="L34" s="32">
        <f t="shared" si="7"/>
        <v>-8797.78</v>
      </c>
      <c r="M34"/>
    </row>
    <row r="35" spans="1:13" s="35" customFormat="1" ht="18.75" customHeight="1">
      <c r="A35" s="26" t="s">
        <v>33</v>
      </c>
      <c r="B35" s="37">
        <f>SUM(B36:B47)</f>
        <v>-35065.1</v>
      </c>
      <c r="C35" s="37">
        <f aca="true" t="shared" si="10" ref="C35:K35">SUM(C36:C47)</f>
        <v>-9419.880000000001</v>
      </c>
      <c r="D35" s="37">
        <f t="shared" si="10"/>
        <v>-13302.18</v>
      </c>
      <c r="E35" s="37">
        <f t="shared" si="10"/>
        <v>-26498.020000000004</v>
      </c>
      <c r="F35" s="37">
        <f t="shared" si="10"/>
        <v>-14801.91</v>
      </c>
      <c r="G35" s="37">
        <f t="shared" si="10"/>
        <v>-32499.6</v>
      </c>
      <c r="H35" s="37">
        <f t="shared" si="10"/>
        <v>-12759.55</v>
      </c>
      <c r="I35" s="37">
        <f t="shared" si="10"/>
        <v>-9357.28</v>
      </c>
      <c r="J35" s="37">
        <f t="shared" si="10"/>
        <v>-7403.08</v>
      </c>
      <c r="K35" s="37">
        <f t="shared" si="10"/>
        <v>-8143.58</v>
      </c>
      <c r="L35" s="32">
        <f t="shared" si="7"/>
        <v>-169250.17999999996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-11098.97</v>
      </c>
      <c r="C39" s="17">
        <v>-7393.93</v>
      </c>
      <c r="D39" s="17">
        <v>-6798.48</v>
      </c>
      <c r="E39" s="17">
        <v>-16239.87</v>
      </c>
      <c r="F39" s="17">
        <v>-9369.26</v>
      </c>
      <c r="G39" s="17">
        <v>-29299.37</v>
      </c>
      <c r="H39" s="17">
        <v>-2478.62</v>
      </c>
      <c r="I39" s="17">
        <v>-6931.3</v>
      </c>
      <c r="J39" s="17">
        <v>-4589.97</v>
      </c>
      <c r="K39" s="17">
        <v>-4646.55</v>
      </c>
      <c r="L39" s="29">
        <f aca="true" t="shared" si="11" ref="L39:L48">SUM(B39:K39)</f>
        <v>-98846.32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-2413.08</v>
      </c>
      <c r="C46" s="17">
        <v>-2025.95</v>
      </c>
      <c r="D46" s="17">
        <v>-6503.7</v>
      </c>
      <c r="E46" s="17">
        <v>-5342.33</v>
      </c>
      <c r="F46" s="17">
        <v>-5432.65</v>
      </c>
      <c r="G46" s="17">
        <v>-3200.23</v>
      </c>
      <c r="H46" s="17">
        <v>-1832.39</v>
      </c>
      <c r="I46" s="17">
        <v>-2425.98</v>
      </c>
      <c r="J46" s="17">
        <v>-2813.11</v>
      </c>
      <c r="K46" s="17">
        <v>-3497.03</v>
      </c>
      <c r="L46" s="29">
        <f t="shared" si="11"/>
        <v>-35486.45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79</v>
      </c>
      <c r="B48" s="32">
        <v>-437064.11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2">
        <f t="shared" si="11"/>
        <v>-437064.11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45</v>
      </c>
      <c r="B50" s="40">
        <f>IF(B18+B29+B42+B51&lt;0,0,B18+B29+B51)</f>
        <v>0</v>
      </c>
      <c r="C50" s="40">
        <f aca="true" t="shared" si="12" ref="C50:K50">IF(C18+C29+C42+C51&lt;0,0,C18+C29+C51)</f>
        <v>347896.73</v>
      </c>
      <c r="D50" s="40">
        <f t="shared" si="12"/>
        <v>1136409.6900000004</v>
      </c>
      <c r="E50" s="40">
        <f t="shared" si="12"/>
        <v>921977.9199999999</v>
      </c>
      <c r="F50" s="40">
        <f t="shared" si="12"/>
        <v>952674.5</v>
      </c>
      <c r="G50" s="40">
        <f t="shared" si="12"/>
        <v>532898.45</v>
      </c>
      <c r="H50" s="40">
        <f t="shared" si="12"/>
        <v>316005.57</v>
      </c>
      <c r="I50" s="40">
        <f t="shared" si="12"/>
        <v>418768.92000000004</v>
      </c>
      <c r="J50" s="40">
        <f t="shared" si="12"/>
        <v>501098.11000000004</v>
      </c>
      <c r="K50" s="40">
        <f t="shared" si="12"/>
        <v>603506.94</v>
      </c>
      <c r="L50" s="41">
        <f>SUM(B50:K50)</f>
        <v>5731236.83</v>
      </c>
      <c r="M50" s="54"/>
    </row>
    <row r="51" spans="1:12" ht="18.75" customHeight="1">
      <c r="A51" s="26" t="s">
        <v>46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47</v>
      </c>
      <c r="B52" s="32">
        <f>IF(B18+B29+B42+B51&gt;0,0,B18+B29+B51)</f>
        <v>-35600.77999999997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41">
        <f>SUM(B52:K52)</f>
        <v>-35600.77999999997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48</v>
      </c>
      <c r="B56" s="40">
        <f>SUM(B57:B70)</f>
        <v>0</v>
      </c>
      <c r="C56" s="40">
        <f aca="true" t="shared" si="14" ref="C56:J56">SUM(C57:C68)</f>
        <v>347896.73</v>
      </c>
      <c r="D56" s="40">
        <f t="shared" si="14"/>
        <v>1136409.69</v>
      </c>
      <c r="E56" s="40">
        <f t="shared" si="14"/>
        <v>921977.93</v>
      </c>
      <c r="F56" s="40">
        <f t="shared" si="14"/>
        <v>952674.5</v>
      </c>
      <c r="G56" s="40">
        <f t="shared" si="14"/>
        <v>532898.45</v>
      </c>
      <c r="H56" s="40">
        <f t="shared" si="14"/>
        <v>316005.57</v>
      </c>
      <c r="I56" s="40">
        <f>SUM(I57:I71)</f>
        <v>418768.92</v>
      </c>
      <c r="J56" s="40">
        <f t="shared" si="14"/>
        <v>501098.11</v>
      </c>
      <c r="K56" s="40">
        <f>SUM(K57:K70)</f>
        <v>603506.94</v>
      </c>
      <c r="L56" s="45">
        <f>SUM(B56:K56)</f>
        <v>5731236.84</v>
      </c>
      <c r="M56" s="39"/>
    </row>
    <row r="57" spans="1:13" ht="18.75" customHeight="1">
      <c r="A57" s="46" t="s">
        <v>49</v>
      </c>
      <c r="B57" s="4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0</v>
      </c>
      <c r="M57" s="39"/>
    </row>
    <row r="58" spans="1:12" ht="18.75" customHeight="1">
      <c r="A58" s="46" t="s">
        <v>59</v>
      </c>
      <c r="B58" s="17">
        <v>0</v>
      </c>
      <c r="C58" s="32">
        <v>303992.16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303992.16</v>
      </c>
    </row>
    <row r="59" spans="1:12" ht="18.75" customHeight="1">
      <c r="A59" s="46" t="s">
        <v>60</v>
      </c>
      <c r="B59" s="17">
        <v>0</v>
      </c>
      <c r="C59" s="32">
        <v>43904.57</v>
      </c>
      <c r="D59" s="17"/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43904.57</v>
      </c>
    </row>
    <row r="60" spans="1:12" ht="18.75" customHeight="1">
      <c r="A60" s="46" t="s">
        <v>50</v>
      </c>
      <c r="B60" s="17">
        <v>0</v>
      </c>
      <c r="C60" s="17">
        <v>0</v>
      </c>
      <c r="D60" s="32">
        <v>1136409.69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1136409.69</v>
      </c>
    </row>
    <row r="61" spans="1:12" ht="18.75" customHeight="1">
      <c r="A61" s="46" t="s">
        <v>51</v>
      </c>
      <c r="B61" s="17">
        <v>0</v>
      </c>
      <c r="C61" s="17">
        <v>0</v>
      </c>
      <c r="D61" s="17">
        <v>0</v>
      </c>
      <c r="E61" s="32">
        <v>921977.93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921977.93</v>
      </c>
    </row>
    <row r="62" spans="1:12" ht="18.75" customHeight="1">
      <c r="A62" s="46" t="s">
        <v>52</v>
      </c>
      <c r="B62" s="17">
        <v>0</v>
      </c>
      <c r="C62" s="17">
        <v>0</v>
      </c>
      <c r="D62" s="17">
        <v>0</v>
      </c>
      <c r="E62" s="17">
        <v>0</v>
      </c>
      <c r="F62" s="32">
        <v>952674.5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952674.5</v>
      </c>
    </row>
    <row r="63" spans="1:12" ht="18.75" customHeight="1">
      <c r="A63" s="46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32">
        <v>532898.45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532898.45</v>
      </c>
    </row>
    <row r="64" spans="1:12" ht="18.75" customHeight="1">
      <c r="A64" s="46" t="s">
        <v>54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32">
        <v>316005.57</v>
      </c>
      <c r="I64" s="17">
        <v>0</v>
      </c>
      <c r="J64" s="17">
        <v>0</v>
      </c>
      <c r="K64" s="17">
        <v>0</v>
      </c>
      <c r="L64" s="45">
        <f t="shared" si="15"/>
        <v>316005.57</v>
      </c>
    </row>
    <row r="65" spans="1:12" ht="18.75" customHeight="1">
      <c r="A65" s="46" t="s">
        <v>55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501098.11</v>
      </c>
      <c r="K66" s="17">
        <v>0</v>
      </c>
      <c r="L66" s="45">
        <f t="shared" si="15"/>
        <v>501098.11</v>
      </c>
    </row>
    <row r="67" spans="1:12" ht="18.75" customHeight="1">
      <c r="A67" s="46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339110.55</v>
      </c>
      <c r="L67" s="45">
        <f t="shared" si="15"/>
        <v>339110.55</v>
      </c>
    </row>
    <row r="68" spans="1:12" ht="18.75" customHeight="1">
      <c r="A68" s="46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264396.39</v>
      </c>
      <c r="L68" s="45">
        <f t="shared" si="15"/>
        <v>264396.39</v>
      </c>
    </row>
    <row r="69" spans="1:12" ht="18.75" customHeight="1">
      <c r="A69" s="46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418768.92</v>
      </c>
      <c r="J71" s="52">
        <v>0</v>
      </c>
      <c r="K71" s="52">
        <v>0</v>
      </c>
      <c r="L71" s="50">
        <f>SUM(B71:K71)</f>
        <v>418768.92</v>
      </c>
    </row>
    <row r="72" spans="1:12" ht="18" customHeight="1">
      <c r="A72" s="6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2022-01-14T12:23:24Z</dcterms:modified>
  <cp:category/>
  <cp:version/>
  <cp:contentType/>
  <cp:contentStatus/>
</cp:coreProperties>
</file>