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<sst xmlns="http://schemas.openxmlformats.org/spreadsheetml/2006/main" count="81" uniqueCount="80">
  <si>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</si>
  <si>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</si>
  <si>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</si>
  <si>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</si>
  <si>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</si>
  <si>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</si>
  <si>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</si>
  <si>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</si>
  <si>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</si>
  <si>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</si>
  <si>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</si>
  <si>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</si>
  <si>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</si>
  <si>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</si>
  <si>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</si>
  <si>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</si>
  <si>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</si>
  <si>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</si>
  <si>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</si>
  <si>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</si>
  <si>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</si>
  <si>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</si>
  <si>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</si>
  <si>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</si>
  <si>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</si>
  <si>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</si>
  <si>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</si>
  <si>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</si>
  <si>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</si>
  <si>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</si>
  <si>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</si>
  <si>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</si>
  <si>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</si>
  <si>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</si>
  <si>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</si>
  <si>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</si>
  <si>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</si>
  <si>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</si>
  <si>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</si>
  <si>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</si>
  <si>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</si>
  <si>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</si>
  <si>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</si>
  <si>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</si>
  <si>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</si>
  <si>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</si>
  <si>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</si>
  <si>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</si>
  <si>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</si>
  <si>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</si>
  <si>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</si>
  <si>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</si>
  <si>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</si>
  <si>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</si>
  <si>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</si>
  <si>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</si>
  <si>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</si>
  <si>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</si>
  <si>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</si>
  <si>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</si>
  <si>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</si>
  <si>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</si>
  <si>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</si>
  <si>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</si>
  <si>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</si>
  <si>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</si>
  <si>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</si>
  <si>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</si>
  <si>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</si>
  <si>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</si>
  <si>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</si>
  <si>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</si>
  <si>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</si>
  <si>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</si>
  <si>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05/01/22 - VENCIMENTO 12/01/22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</si>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</sst>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61608</v>
      </c>
      <c r="C7" s="10">
        <f>C8+C11</f>
        <v>79042</v>
      </c>
      <c r="D7" s="10">
        <f aca="true" t="shared" si="0" ref="D7:K7">D8+D11</f>
        <v>228010</v>
      </c>
      <c r="E7" s="10">
        <f t="shared" si="0"/>
        <v>181053</v>
      </c>
      <c r="F7" s="10">
        <f t="shared" si="0"/>
        <v>196804</v>
      </c>
      <c r="G7" s="10">
        <f t="shared" si="0"/>
        <v>103868</v>
      </c>
      <c r="H7" s="10">
        <f t="shared" si="0"/>
        <v>57212</v>
      </c>
      <c r="I7" s="10">
        <f t="shared" si="0"/>
        <v>91899</v>
      </c>
      <c r="J7" s="10">
        <f t="shared" si="0"/>
        <v>80709</v>
      </c>
      <c r="K7" s="10">
        <f t="shared" si="0"/>
        <v>161703</v>
      </c>
      <c r="L7" s="10">
        <f>SUM(B7:K7)</f>
        <v>1241908</v>
      </c>
      <c r="M7" s="11"/>
    </row>
    <row r="8" spans="1:13" ht="17.25" customHeight="1">
      <c r="A8" s="12" t="s">
        <v>18</v>
      </c>
      <c r="B8" s="13">
        <f>B9+B10</f>
        <v>4779</v>
      </c>
      <c r="C8" s="13">
        <f aca="true" t="shared" si="1" ref="C8:K8">C9+C10</f>
        <v>5720</v>
      </c>
      <c r="D8" s="13">
        <f t="shared" si="1"/>
        <v>17324</v>
      </c>
      <c r="E8" s="13">
        <f t="shared" si="1"/>
        <v>12282</v>
      </c>
      <c r="F8" s="13">
        <f t="shared" si="1"/>
        <v>12423</v>
      </c>
      <c r="G8" s="13">
        <f t="shared" si="1"/>
        <v>8500</v>
      </c>
      <c r="H8" s="13">
        <f t="shared" si="1"/>
        <v>4135</v>
      </c>
      <c r="I8" s="13">
        <f t="shared" si="1"/>
        <v>4883</v>
      </c>
      <c r="J8" s="13">
        <f t="shared" si="1"/>
        <v>5307</v>
      </c>
      <c r="K8" s="13">
        <f t="shared" si="1"/>
        <v>10624</v>
      </c>
      <c r="L8" s="13">
        <f>SUM(B8:K8)</f>
        <v>85977</v>
      </c>
      <c r="M8"/>
    </row>
    <row r="9" spans="1:13" ht="17.25" customHeight="1">
      <c r="A9" s="14" t="s">
        <v>19</v>
      </c>
      <c r="B9" s="15">
        <v>4779</v>
      </c>
      <c r="C9" s="15">
        <v>5720</v>
      </c>
      <c r="D9" s="15">
        <v>17324</v>
      </c>
      <c r="E9" s="15">
        <v>12282</v>
      </c>
      <c r="F9" s="15">
        <v>12423</v>
      </c>
      <c r="G9" s="15">
        <v>8500</v>
      </c>
      <c r="H9" s="15">
        <v>4124</v>
      </c>
      <c r="I9" s="15">
        <v>4883</v>
      </c>
      <c r="J9" s="15">
        <v>5307</v>
      </c>
      <c r="K9" s="15">
        <v>10624</v>
      </c>
      <c r="L9" s="13">
        <f>SUM(B9:K9)</f>
        <v>85966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56829</v>
      </c>
      <c r="C11" s="15">
        <v>73322</v>
      </c>
      <c r="D11" s="15">
        <v>210686</v>
      </c>
      <c r="E11" s="15">
        <v>168771</v>
      </c>
      <c r="F11" s="15">
        <v>184381</v>
      </c>
      <c r="G11" s="15">
        <v>95368</v>
      </c>
      <c r="H11" s="15">
        <v>53077</v>
      </c>
      <c r="I11" s="15">
        <v>87016</v>
      </c>
      <c r="J11" s="15">
        <v>75402</v>
      </c>
      <c r="K11" s="15">
        <v>151079</v>
      </c>
      <c r="L11" s="13">
        <f>SUM(B11:K11)</f>
        <v>1155931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0.2709</v>
      </c>
      <c r="C14" s="20">
        <v>0.16</v>
      </c>
      <c r="D14" s="20">
        <v>0.1905</v>
      </c>
      <c r="E14" s="20">
        <v>0.1929</v>
      </c>
      <c r="F14" s="20">
        <v>0.1705</v>
      </c>
      <c r="G14" s="20">
        <v>0.1875</v>
      </c>
      <c r="H14" s="20">
        <v>0.2065</v>
      </c>
      <c r="I14" s="20">
        <v>0.1712</v>
      </c>
      <c r="J14" s="20">
        <v>0.1844</v>
      </c>
      <c r="K14" s="20">
        <v>0.1506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1.13983489208008</v>
      </c>
      <c r="C16" s="22">
        <v>1.305414408765015</v>
      </c>
      <c r="D16" s="22">
        <v>1.210995067876815</v>
      </c>
      <c r="E16" s="22">
        <v>1.229134200502753</v>
      </c>
      <c r="F16" s="22">
        <v>1.306631345467184</v>
      </c>
      <c r="G16" s="22">
        <v>1.335260804906294</v>
      </c>
      <c r="H16" s="22">
        <v>1.257703940486574</v>
      </c>
      <c r="I16" s="22">
        <v>1.270207762447681</v>
      </c>
      <c r="J16" s="22">
        <v>1.544005908100214</v>
      </c>
      <c r="K16" s="22">
        <v>1.173847484185944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455987.48000000004</v>
      </c>
      <c r="C18" s="25">
        <f aca="true" t="shared" si="2" ref="C18:L18">C19+C20+C21+C22+C23+C24+C25+C26</f>
        <v>372115.13</v>
      </c>
      <c r="D18" s="25">
        <f t="shared" si="2"/>
        <v>1195487.9100000004</v>
      </c>
      <c r="E18" s="25">
        <f t="shared" si="2"/>
        <v>969351.4899999999</v>
      </c>
      <c r="F18" s="25">
        <f t="shared" si="2"/>
        <v>1001559.92</v>
      </c>
      <c r="G18" s="25">
        <f t="shared" si="2"/>
        <v>594141.81</v>
      </c>
      <c r="H18" s="25">
        <f t="shared" si="2"/>
        <v>341996.66</v>
      </c>
      <c r="I18" s="25">
        <f t="shared" si="2"/>
        <v>448337.9499999999</v>
      </c>
      <c r="J18" s="25">
        <f t="shared" si="2"/>
        <v>519578.48</v>
      </c>
      <c r="K18" s="25">
        <f t="shared" si="2"/>
        <v>647959.2100000001</v>
      </c>
      <c r="L18" s="25">
        <f t="shared" si="2"/>
        <v>6546516.040000001</v>
      </c>
      <c r="M18"/>
    </row>
    <row r="19" spans="1:13" ht="17.25" customHeight="1">
      <c r="A19" s="26" t="s">
        <v>77</v>
      </c>
      <c r="B19" s="61">
        <f>ROUND((B13+B14)*B7,2)</f>
        <v>396583.02</v>
      </c>
      <c r="C19" s="61">
        <f aca="true" t="shared" si="3" ref="C19:K19">ROUND((C13+C14)*C7,2)</f>
        <v>277967</v>
      </c>
      <c r="D19" s="61">
        <f t="shared" si="3"/>
        <v>954358.66</v>
      </c>
      <c r="E19" s="61">
        <f t="shared" si="3"/>
        <v>767610.4</v>
      </c>
      <c r="F19" s="61">
        <f t="shared" si="3"/>
        <v>737247.46</v>
      </c>
      <c r="G19" s="61">
        <f t="shared" si="3"/>
        <v>427842.68</v>
      </c>
      <c r="H19" s="61">
        <f t="shared" si="3"/>
        <v>259588.01</v>
      </c>
      <c r="I19" s="61">
        <f t="shared" si="3"/>
        <v>345714.85</v>
      </c>
      <c r="J19" s="61">
        <f t="shared" si="3"/>
        <v>326992.51</v>
      </c>
      <c r="K19" s="61">
        <f t="shared" si="3"/>
        <v>534994.38</v>
      </c>
      <c r="L19" s="32">
        <f>SUM(B19:K19)</f>
        <v>5028898.970000001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55456.14</v>
      </c>
      <c r="C20" s="32">
        <f t="shared" si="4"/>
        <v>84895.13</v>
      </c>
      <c r="D20" s="32">
        <f t="shared" si="4"/>
        <v>201364.97</v>
      </c>
      <c r="E20" s="32">
        <f t="shared" si="4"/>
        <v>175885.8</v>
      </c>
      <c r="F20" s="32">
        <f t="shared" si="4"/>
        <v>226063.18</v>
      </c>
      <c r="G20" s="32">
        <f t="shared" si="4"/>
        <v>143438.88</v>
      </c>
      <c r="H20" s="32">
        <f t="shared" si="4"/>
        <v>66896.85</v>
      </c>
      <c r="I20" s="32">
        <f t="shared" si="4"/>
        <v>93414.84</v>
      </c>
      <c r="J20" s="32">
        <f t="shared" si="4"/>
        <v>177885.86</v>
      </c>
      <c r="K20" s="32">
        <f t="shared" si="4"/>
        <v>93007.43</v>
      </c>
      <c r="L20" s="32">
        <f aca="true" t="shared" si="5" ref="L19:L26">SUM(B20:K20)</f>
        <v>1318309.0799999998</v>
      </c>
      <c r="M20"/>
    </row>
    <row r="21" spans="1:13" ht="17.25" customHeight="1">
      <c r="A21" s="26" t="s">
        <v>25</v>
      </c>
      <c r="B21" s="32">
        <v>2027.2</v>
      </c>
      <c r="C21" s="32">
        <v>7413.1</v>
      </c>
      <c r="D21" s="32">
        <v>35643.56</v>
      </c>
      <c r="E21" s="32">
        <v>21957.35</v>
      </c>
      <c r="F21" s="32">
        <v>35794.41</v>
      </c>
      <c r="G21" s="32">
        <v>22280.09</v>
      </c>
      <c r="H21" s="32">
        <v>13702.07</v>
      </c>
      <c r="I21" s="32">
        <v>7294.1</v>
      </c>
      <c r="J21" s="32">
        <v>11240.77</v>
      </c>
      <c r="K21" s="32">
        <v>16372.75</v>
      </c>
      <c r="L21" s="32">
        <f t="shared" si="5"/>
        <v>173725.4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445.56</v>
      </c>
      <c r="C26" s="32">
        <v>364.34</v>
      </c>
      <c r="D26" s="32">
        <v>1169.6</v>
      </c>
      <c r="E26" s="32">
        <v>946.82</v>
      </c>
      <c r="F26" s="32">
        <v>979.31</v>
      </c>
      <c r="G26" s="32">
        <v>580.16</v>
      </c>
      <c r="H26" s="32">
        <v>334.17</v>
      </c>
      <c r="I26" s="32">
        <v>438.6</v>
      </c>
      <c r="J26" s="32">
        <v>508.22</v>
      </c>
      <c r="K26" s="32">
        <v>633.53</v>
      </c>
      <c r="L26" s="32">
        <f t="shared" si="5"/>
        <v>6400.31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-45058.25</v>
      </c>
      <c r="C29" s="32">
        <f t="shared" si="6"/>
        <v>-27193.95</v>
      </c>
      <c r="D29" s="32">
        <f t="shared" si="6"/>
        <v>-82729.3</v>
      </c>
      <c r="E29" s="32">
        <f t="shared" si="6"/>
        <v>-64221.520000000004</v>
      </c>
      <c r="F29" s="32">
        <f t="shared" si="6"/>
        <v>-60106.759999999995</v>
      </c>
      <c r="G29" s="32">
        <f t="shared" si="6"/>
        <v>-40626.04</v>
      </c>
      <c r="H29" s="32">
        <f t="shared" si="6"/>
        <v>-28452.34</v>
      </c>
      <c r="I29" s="32">
        <f t="shared" si="6"/>
        <v>-36658.31</v>
      </c>
      <c r="J29" s="32">
        <f t="shared" si="6"/>
        <v>-26176.809999999998</v>
      </c>
      <c r="K29" s="32">
        <f t="shared" si="6"/>
        <v>-50268.44</v>
      </c>
      <c r="L29" s="32">
        <f aca="true" t="shared" si="7" ref="L29:L36">SUM(B29:K29)</f>
        <v>-461491.72000000003</v>
      </c>
      <c r="M29"/>
    </row>
    <row r="30" spans="1:13" ht="18.75" customHeight="1">
      <c r="A30" s="26" t="s">
        <v>29</v>
      </c>
      <c r="B30" s="32">
        <f>B31+B32+B33+B34</f>
        <v>-21027.6</v>
      </c>
      <c r="C30" s="32">
        <f aca="true" t="shared" si="8" ref="C30:K30">C31+C32+C33+C34</f>
        <v>-25168</v>
      </c>
      <c r="D30" s="32">
        <f t="shared" si="8"/>
        <v>-76225.6</v>
      </c>
      <c r="E30" s="32">
        <f t="shared" si="8"/>
        <v>-54040.8</v>
      </c>
      <c r="F30" s="32">
        <f t="shared" si="8"/>
        <v>-54661.2</v>
      </c>
      <c r="G30" s="32">
        <f t="shared" si="8"/>
        <v>-37400</v>
      </c>
      <c r="H30" s="32">
        <f t="shared" si="8"/>
        <v>-18145.6</v>
      </c>
      <c r="I30" s="32">
        <f t="shared" si="8"/>
        <v>-34219.42</v>
      </c>
      <c r="J30" s="32">
        <f t="shared" si="8"/>
        <v>-23350.8</v>
      </c>
      <c r="K30" s="32">
        <f t="shared" si="8"/>
        <v>-46745.6</v>
      </c>
      <c r="L30" s="32">
        <f t="shared" si="7"/>
        <v>-390984.61999999994</v>
      </c>
      <c r="M30"/>
    </row>
    <row r="31" spans="1:13" s="35" customFormat="1" ht="18.75" customHeight="1">
      <c r="A31" s="33" t="s">
        <v>57</v>
      </c>
      <c r="B31" s="32">
        <f>-ROUND((B9)*$E$3,2)</f>
        <v>-21027.6</v>
      </c>
      <c r="C31" s="32">
        <f aca="true" t="shared" si="9" ref="C31:K31">-ROUND((C9)*$E$3,2)</f>
        <v>-25168</v>
      </c>
      <c r="D31" s="32">
        <f t="shared" si="9"/>
        <v>-76225.6</v>
      </c>
      <c r="E31" s="32">
        <f t="shared" si="9"/>
        <v>-54040.8</v>
      </c>
      <c r="F31" s="32">
        <f t="shared" si="9"/>
        <v>-54661.2</v>
      </c>
      <c r="G31" s="32">
        <f t="shared" si="9"/>
        <v>-37400</v>
      </c>
      <c r="H31" s="32">
        <f t="shared" si="9"/>
        <v>-18145.6</v>
      </c>
      <c r="I31" s="32">
        <f t="shared" si="9"/>
        <v>-21485.2</v>
      </c>
      <c r="J31" s="32">
        <f t="shared" si="9"/>
        <v>-23350.8</v>
      </c>
      <c r="K31" s="32">
        <f t="shared" si="9"/>
        <v>-46745.6</v>
      </c>
      <c r="L31" s="32">
        <f t="shared" si="7"/>
        <v>-378250.39999999997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-28.16</v>
      </c>
      <c r="J33" s="17">
        <v>0</v>
      </c>
      <c r="K33" s="17">
        <v>0</v>
      </c>
      <c r="L33" s="32">
        <f t="shared" si="7"/>
        <v>-28.16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-12706.06</v>
      </c>
      <c r="J34" s="17">
        <v>0</v>
      </c>
      <c r="K34" s="17">
        <v>0</v>
      </c>
      <c r="L34" s="32">
        <f t="shared" si="7"/>
        <v>-12706.06</v>
      </c>
      <c r="M34"/>
    </row>
    <row r="35" spans="1:13" s="35" customFormat="1" ht="18.75" customHeight="1">
      <c r="A35" s="26" t="s">
        <v>33</v>
      </c>
      <c r="B35" s="37">
        <f>SUM(B36:B47)</f>
        <v>-24030.649999999998</v>
      </c>
      <c r="C35" s="37">
        <f aca="true" t="shared" si="10" ref="C35:K35">SUM(C36:C47)</f>
        <v>-2025.95</v>
      </c>
      <c r="D35" s="37">
        <f t="shared" si="10"/>
        <v>-6503.7</v>
      </c>
      <c r="E35" s="37">
        <f t="shared" si="10"/>
        <v>-10180.72</v>
      </c>
      <c r="F35" s="37">
        <f t="shared" si="10"/>
        <v>-5445.56</v>
      </c>
      <c r="G35" s="37">
        <f t="shared" si="10"/>
        <v>-3226.04</v>
      </c>
      <c r="H35" s="37">
        <f t="shared" si="10"/>
        <v>-10306.740000000002</v>
      </c>
      <c r="I35" s="37">
        <f t="shared" si="10"/>
        <v>-2438.89</v>
      </c>
      <c r="J35" s="37">
        <f t="shared" si="10"/>
        <v>-2826.01</v>
      </c>
      <c r="K35" s="37">
        <f t="shared" si="10"/>
        <v>-3522.84</v>
      </c>
      <c r="L35" s="32">
        <f t="shared" si="7"/>
        <v>-70507.09999999999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-2477.6</v>
      </c>
      <c r="C46" s="17">
        <v>-2025.95</v>
      </c>
      <c r="D46" s="17">
        <v>-6503.7</v>
      </c>
      <c r="E46" s="17">
        <v>-5264.9</v>
      </c>
      <c r="F46" s="17">
        <v>-5445.56</v>
      </c>
      <c r="G46" s="17">
        <v>-3226.04</v>
      </c>
      <c r="H46" s="17">
        <v>-1858.2</v>
      </c>
      <c r="I46" s="17">
        <v>-2438.89</v>
      </c>
      <c r="J46" s="17">
        <v>-2826.01</v>
      </c>
      <c r="K46" s="17">
        <v>-3522.84</v>
      </c>
      <c r="L46" s="29">
        <f t="shared" si="11"/>
        <v>-35589.69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410929.23000000004</v>
      </c>
      <c r="C50" s="40">
        <f aca="true" t="shared" si="12" ref="C50:K50">IF(C18+C29+C42+C51&lt;0,0,C18+C29+C51)</f>
        <v>344921.18</v>
      </c>
      <c r="D50" s="40">
        <f t="shared" si="12"/>
        <v>1112758.6100000003</v>
      </c>
      <c r="E50" s="40">
        <f t="shared" si="12"/>
        <v>905129.9699999999</v>
      </c>
      <c r="F50" s="40">
        <f t="shared" si="12"/>
        <v>941453.16</v>
      </c>
      <c r="G50" s="40">
        <f t="shared" si="12"/>
        <v>553515.77</v>
      </c>
      <c r="H50" s="40">
        <f t="shared" si="12"/>
        <v>313544.31999999995</v>
      </c>
      <c r="I50" s="40">
        <f t="shared" si="12"/>
        <v>411679.6399999999</v>
      </c>
      <c r="J50" s="40">
        <f t="shared" si="12"/>
        <v>493401.67</v>
      </c>
      <c r="K50" s="40">
        <f t="shared" si="12"/>
        <v>597690.77</v>
      </c>
      <c r="L50" s="41">
        <f>SUM(B50:K50)</f>
        <v>6085024.32</v>
      </c>
      <c r="M50" s="54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410929.23</v>
      </c>
      <c r="C56" s="40">
        <f aca="true" t="shared" si="14" ref="C56:J56">SUM(C57:C68)</f>
        <v>344921.18</v>
      </c>
      <c r="D56" s="40">
        <f t="shared" si="14"/>
        <v>1112758.61</v>
      </c>
      <c r="E56" s="40">
        <f t="shared" si="14"/>
        <v>905129.97</v>
      </c>
      <c r="F56" s="40">
        <f t="shared" si="14"/>
        <v>941453.16</v>
      </c>
      <c r="G56" s="40">
        <f t="shared" si="14"/>
        <v>553515.77</v>
      </c>
      <c r="H56" s="40">
        <f t="shared" si="14"/>
        <v>313544.31</v>
      </c>
      <c r="I56" s="40">
        <f>SUM(I57:I71)</f>
        <v>411679.64</v>
      </c>
      <c r="J56" s="40">
        <f t="shared" si="14"/>
        <v>493401.67</v>
      </c>
      <c r="K56" s="40">
        <f>SUM(K57:K70)</f>
        <v>597690.77</v>
      </c>
      <c r="L56" s="45">
        <f>SUM(B56:K56)</f>
        <v>6085024.309999999</v>
      </c>
      <c r="M56" s="39"/>
    </row>
    <row r="57" spans="1:13" ht="18.75" customHeight="1">
      <c r="A57" s="46" t="s">
        <v>50</v>
      </c>
      <c r="B57" s="47">
        <v>410929.23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410929.23</v>
      </c>
      <c r="M57" s="39"/>
    </row>
    <row r="58" spans="1:12" ht="18.75" customHeight="1">
      <c r="A58" s="46" t="s">
        <v>60</v>
      </c>
      <c r="B58" s="17">
        <v>0</v>
      </c>
      <c r="C58" s="47">
        <v>301392.13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301392.13</v>
      </c>
    </row>
    <row r="59" spans="1:12" ht="18.75" customHeight="1">
      <c r="A59" s="46" t="s">
        <v>61</v>
      </c>
      <c r="B59" s="17">
        <v>0</v>
      </c>
      <c r="C59" s="47">
        <v>43529.05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43529.05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1112758.61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1112758.61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905129.97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905129.97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941453.16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941453.16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553515.77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553515.77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313544.31</v>
      </c>
      <c r="I64" s="17">
        <v>0</v>
      </c>
      <c r="J64" s="17">
        <v>0</v>
      </c>
      <c r="K64" s="17">
        <v>0</v>
      </c>
      <c r="L64" s="45">
        <f t="shared" si="15"/>
        <v>313544.31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493401.67</v>
      </c>
      <c r="K66" s="17">
        <v>0</v>
      </c>
      <c r="L66" s="45">
        <f t="shared" si="15"/>
        <v>493401.67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337695.29</v>
      </c>
      <c r="L67" s="45">
        <f t="shared" si="15"/>
        <v>337695.29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259995.48</v>
      </c>
      <c r="L68" s="45">
        <f t="shared" si="15"/>
        <v>259995.48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411679.64</v>
      </c>
      <c r="J71" s="52">
        <v>0</v>
      </c>
      <c r="K71" s="52">
        <v>0</v>
      </c>
      <c r="L71" s="50">
        <f>SUM(B71:K71)</f>
        <v>411679.64</v>
      </c>
    </row>
    <row r="72" spans="1:12" ht="18" customHeight="1">
      <c r="A72" s="6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2022-01-11T20:17:03Z</dcterms:modified>
  <cp:category/>
  <cp:version/>
  <cp:contentType/>
  <cp:contentStatus/>
</cp:coreProperties>
</file>