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<sst xmlns="http://schemas.openxmlformats.org/spreadsheetml/2006/main" count="81" uniqueCount="80">
  <si>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</si>
  <si>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</si>
  <si>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</si>
  <si>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</si>
  <si>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</si>
  <si>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</si>
  <si>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</si>
  <si>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</si>
  <si>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</si>
  <si>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</si>
  <si>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</si>
  <si>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</si>
  <si>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</si>
  <si>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</si>
  <si>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</si>
  <si>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</si>
  <si>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</si>
  <si>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</si>
  <si>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</si>
  <si>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</si>
  <si>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</si>
  <si>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</si>
  <si>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</si>
  <si>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</si>
  <si>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</si>
  <si>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</si>
  <si>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</si>
  <si>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</si>
  <si>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</si>
  <si>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</si>
  <si>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</si>
  <si>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</si>
  <si>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</si>
  <si>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</si>
  <si>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</si>
  <si>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</si>
  <si>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</si>
  <si>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</si>
  <si>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</si>
  <si>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</si>
  <si>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</si>
  <si>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</si>
  <si>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</si>
  <si>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</si>
  <si>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</si>
  <si>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</si>
  <si>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</si>
  <si>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</si>
  <si>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</si>
  <si>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</si>
  <si>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</si>
  <si>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</si>
  <si>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</si>
  <si>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</si>
  <si>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</si>
  <si>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</si>
  <si>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</si>
  <si>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</si>
  <si>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</si>
  <si>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</si>
  <si>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</si>
  <si>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</si>
  <si>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</si>
  <si>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</si>
  <si>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</si>
  <si>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</si>
  <si>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</si>
  <si>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</si>
  <si>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</si>
  <si>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</si>
  <si>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</si>
  <si>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</si>
  <si>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</si>
  <si>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</si>
  <si>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02/01/22 - VENCIMENTO 07/01/22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</si>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</sst>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14288</v>
      </c>
      <c r="C7" s="10">
        <f>C8+C11</f>
        <v>20395</v>
      </c>
      <c r="D7" s="10">
        <f aca="true" t="shared" si="0" ref="D7:K7">D8+D11</f>
        <v>63902</v>
      </c>
      <c r="E7" s="10">
        <f t="shared" si="0"/>
        <v>57049</v>
      </c>
      <c r="F7" s="10">
        <f t="shared" si="0"/>
        <v>60842</v>
      </c>
      <c r="G7" s="10">
        <f t="shared" si="0"/>
        <v>25021</v>
      </c>
      <c r="H7" s="10">
        <f t="shared" si="0"/>
        <v>16049</v>
      </c>
      <c r="I7" s="10">
        <f t="shared" si="0"/>
        <v>26420</v>
      </c>
      <c r="J7" s="10">
        <f t="shared" si="0"/>
        <v>15896</v>
      </c>
      <c r="K7" s="10">
        <f t="shared" si="0"/>
        <v>49135</v>
      </c>
      <c r="L7" s="10">
        <f>SUM(B7:K7)</f>
        <v>348997</v>
      </c>
      <c r="M7" s="11"/>
    </row>
    <row r="8" spans="1:13" ht="17.25" customHeight="1">
      <c r="A8" s="12" t="s">
        <v>18</v>
      </c>
      <c r="B8" s="13">
        <f>B9+B10</f>
        <v>1530</v>
      </c>
      <c r="C8" s="13">
        <f aca="true" t="shared" si="1" ref="C8:K8">C9+C10</f>
        <v>2069</v>
      </c>
      <c r="D8" s="13">
        <f t="shared" si="1"/>
        <v>7753</v>
      </c>
      <c r="E8" s="13">
        <f t="shared" si="1"/>
        <v>5989</v>
      </c>
      <c r="F8" s="13">
        <f t="shared" si="1"/>
        <v>6479</v>
      </c>
      <c r="G8" s="13">
        <f t="shared" si="1"/>
        <v>2948</v>
      </c>
      <c r="H8" s="13">
        <f t="shared" si="1"/>
        <v>1705</v>
      </c>
      <c r="I8" s="13">
        <f t="shared" si="1"/>
        <v>2265</v>
      </c>
      <c r="J8" s="13">
        <f t="shared" si="1"/>
        <v>1195</v>
      </c>
      <c r="K8" s="13">
        <f t="shared" si="1"/>
        <v>4154</v>
      </c>
      <c r="L8" s="13">
        <f>SUM(B8:K8)</f>
        <v>36087</v>
      </c>
      <c r="M8"/>
    </row>
    <row r="9" spans="1:13" ht="17.25" customHeight="1">
      <c r="A9" s="14" t="s">
        <v>19</v>
      </c>
      <c r="B9" s="15">
        <v>1529</v>
      </c>
      <c r="C9" s="15">
        <v>2069</v>
      </c>
      <c r="D9" s="15">
        <v>7753</v>
      </c>
      <c r="E9" s="15">
        <v>5989</v>
      </c>
      <c r="F9" s="15">
        <v>6479</v>
      </c>
      <c r="G9" s="15">
        <v>2948</v>
      </c>
      <c r="H9" s="15">
        <v>1695</v>
      </c>
      <c r="I9" s="15">
        <v>2265</v>
      </c>
      <c r="J9" s="15">
        <v>1195</v>
      </c>
      <c r="K9" s="15">
        <v>4154</v>
      </c>
      <c r="L9" s="13">
        <f>SUM(B9:K9)</f>
        <v>36076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12758</v>
      </c>
      <c r="C11" s="15">
        <v>18326</v>
      </c>
      <c r="D11" s="15">
        <v>56149</v>
      </c>
      <c r="E11" s="15">
        <v>51060</v>
      </c>
      <c r="F11" s="15">
        <v>54363</v>
      </c>
      <c r="G11" s="15">
        <v>22073</v>
      </c>
      <c r="H11" s="15">
        <v>14344</v>
      </c>
      <c r="I11" s="15">
        <v>24155</v>
      </c>
      <c r="J11" s="15">
        <v>14701</v>
      </c>
      <c r="K11" s="15">
        <v>44981</v>
      </c>
      <c r="L11" s="13">
        <f>SUM(B11:K11)</f>
        <v>312910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1.71324505166125</v>
      </c>
      <c r="C16" s="22">
        <v>1.778620157463658</v>
      </c>
      <c r="D16" s="22">
        <v>1.645878818102825</v>
      </c>
      <c r="E16" s="22">
        <v>1.553243344260286</v>
      </c>
      <c r="F16" s="22">
        <v>1.820093808521248</v>
      </c>
      <c r="G16" s="22">
        <v>1.811965143668005</v>
      </c>
      <c r="H16" s="22">
        <v>1.820015102055533</v>
      </c>
      <c r="I16" s="22">
        <v>1.522798377366431</v>
      </c>
      <c r="J16" s="22">
        <v>2.496574730964673</v>
      </c>
      <c r="K16" s="22">
        <v>1.559037970859838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159966.65</v>
      </c>
      <c r="C18" s="25">
        <f aca="true" t="shared" si="2" ref="C18:L18">C19+C20+C21+C22+C23+C24+C25+C26</f>
        <v>133286.22</v>
      </c>
      <c r="D18" s="25">
        <f t="shared" si="2"/>
        <v>463568.65</v>
      </c>
      <c r="E18" s="25">
        <f t="shared" si="2"/>
        <v>394121.52999999997</v>
      </c>
      <c r="F18" s="25">
        <f t="shared" si="2"/>
        <v>434657.52</v>
      </c>
      <c r="G18" s="25">
        <f t="shared" si="2"/>
        <v>197452.44</v>
      </c>
      <c r="H18" s="25">
        <f t="shared" si="2"/>
        <v>140528.04</v>
      </c>
      <c r="I18" s="25">
        <f t="shared" si="2"/>
        <v>156493.90999999997</v>
      </c>
      <c r="J18" s="25">
        <f t="shared" si="2"/>
        <v>169715.16999999998</v>
      </c>
      <c r="K18" s="25">
        <f t="shared" si="2"/>
        <v>266234.89999999997</v>
      </c>
      <c r="L18" s="25">
        <f t="shared" si="2"/>
        <v>2516025.0299999993</v>
      </c>
      <c r="M18"/>
    </row>
    <row r="19" spans="1:13" ht="17.25" customHeight="1">
      <c r="A19" s="26" t="s">
        <v>77</v>
      </c>
      <c r="B19" s="61">
        <f>ROUND((B13+B14)*B7,2)</f>
        <v>91974.71</v>
      </c>
      <c r="C19" s="61">
        <f aca="true" t="shared" si="3" ref="C19:K19">ROUND((C13+C14)*C7,2)</f>
        <v>71723.1</v>
      </c>
      <c r="D19" s="61">
        <f t="shared" si="3"/>
        <v>267468.21</v>
      </c>
      <c r="E19" s="61">
        <f t="shared" si="3"/>
        <v>241870.65</v>
      </c>
      <c r="F19" s="61">
        <f t="shared" si="3"/>
        <v>227920.22</v>
      </c>
      <c r="G19" s="61">
        <f t="shared" si="3"/>
        <v>103064</v>
      </c>
      <c r="H19" s="61">
        <f t="shared" si="3"/>
        <v>72819.13</v>
      </c>
      <c r="I19" s="61">
        <f t="shared" si="3"/>
        <v>99389.4</v>
      </c>
      <c r="J19" s="61">
        <f t="shared" si="3"/>
        <v>64402.64</v>
      </c>
      <c r="K19" s="61">
        <f t="shared" si="3"/>
        <v>162563.15</v>
      </c>
      <c r="L19" s="32">
        <f aca="true" t="shared" si="4" ref="L19:L26">SUM(B19:K19)</f>
        <v>1403195.2099999997</v>
      </c>
      <c r="M19"/>
    </row>
    <row r="20" spans="1:13" ht="17.25" customHeight="1">
      <c r="A20" s="26" t="s">
        <v>24</v>
      </c>
      <c r="B20" s="32">
        <f aca="true" t="shared" si="5" ref="B20:K20">IF(B16&lt;&gt;0,ROUND((B16-1)*B19,2),0)</f>
        <v>65600.51</v>
      </c>
      <c r="C20" s="32">
        <f t="shared" si="5"/>
        <v>55845.05</v>
      </c>
      <c r="D20" s="32">
        <f t="shared" si="5"/>
        <v>172752.05</v>
      </c>
      <c r="E20" s="32">
        <f t="shared" si="5"/>
        <v>133813.33</v>
      </c>
      <c r="F20" s="32">
        <f t="shared" si="5"/>
        <v>186915.96</v>
      </c>
      <c r="G20" s="32">
        <f t="shared" si="5"/>
        <v>83684.38</v>
      </c>
      <c r="H20" s="32">
        <f t="shared" si="5"/>
        <v>59712.79</v>
      </c>
      <c r="I20" s="32">
        <f t="shared" si="5"/>
        <v>51960.62</v>
      </c>
      <c r="J20" s="32">
        <f t="shared" si="5"/>
        <v>96383.36</v>
      </c>
      <c r="K20" s="32">
        <f t="shared" si="5"/>
        <v>90878.97</v>
      </c>
      <c r="L20" s="32">
        <f t="shared" si="4"/>
        <v>997547.0199999999</v>
      </c>
      <c r="M20"/>
    </row>
    <row r="21" spans="1:13" ht="17.25" customHeight="1">
      <c r="A21" s="26" t="s">
        <v>25</v>
      </c>
      <c r="B21" s="32">
        <v>532.97</v>
      </c>
      <c r="C21" s="32">
        <v>3924.58</v>
      </c>
      <c r="D21" s="32">
        <v>19290.33</v>
      </c>
      <c r="E21" s="32">
        <v>14544.25</v>
      </c>
      <c r="F21" s="32">
        <v>17306.14</v>
      </c>
      <c r="G21" s="32">
        <v>10232.97</v>
      </c>
      <c r="H21" s="32">
        <v>6184.07</v>
      </c>
      <c r="I21" s="32">
        <v>3294.71</v>
      </c>
      <c r="J21" s="32">
        <v>5571.94</v>
      </c>
      <c r="K21" s="32">
        <v>9205.81</v>
      </c>
      <c r="L21" s="32">
        <f t="shared" si="4"/>
        <v>90087.77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4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4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4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4"/>
        <v>0</v>
      </c>
      <c r="M25"/>
    </row>
    <row r="26" spans="1:13" ht="17.25" customHeight="1">
      <c r="A26" s="26" t="s">
        <v>78</v>
      </c>
      <c r="B26" s="32">
        <v>382.9</v>
      </c>
      <c r="C26" s="32">
        <v>317.93</v>
      </c>
      <c r="D26" s="32">
        <v>1106.94</v>
      </c>
      <c r="E26" s="32">
        <v>942.18</v>
      </c>
      <c r="F26" s="32">
        <v>1039.64</v>
      </c>
      <c r="G26" s="32">
        <v>471.09</v>
      </c>
      <c r="H26" s="32">
        <v>336.49</v>
      </c>
      <c r="I26" s="32">
        <v>373.62</v>
      </c>
      <c r="J26" s="32">
        <v>406.11</v>
      </c>
      <c r="K26" s="32">
        <v>635.85</v>
      </c>
      <c r="L26" s="32">
        <f t="shared" si="4"/>
        <v>6012.75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-30409.839999999997</v>
      </c>
      <c r="C29" s="32">
        <f t="shared" si="6"/>
        <v>-10871.470000000001</v>
      </c>
      <c r="D29" s="32">
        <f t="shared" si="6"/>
        <v>-40268.49</v>
      </c>
      <c r="E29" s="32">
        <f t="shared" si="6"/>
        <v>-36506.509999999995</v>
      </c>
      <c r="F29" s="32">
        <f t="shared" si="6"/>
        <v>-34288.67</v>
      </c>
      <c r="G29" s="32">
        <f t="shared" si="6"/>
        <v>-15590.75</v>
      </c>
      <c r="H29" s="32">
        <f t="shared" si="6"/>
        <v>-17777.64</v>
      </c>
      <c r="I29" s="32">
        <f t="shared" si="6"/>
        <v>-12043.57</v>
      </c>
      <c r="J29" s="32">
        <f t="shared" si="6"/>
        <v>-7516.23</v>
      </c>
      <c r="K29" s="32">
        <f t="shared" si="6"/>
        <v>-21813.339999999997</v>
      </c>
      <c r="L29" s="32">
        <f aca="true" t="shared" si="7" ref="L29:L36">SUM(B29:K29)</f>
        <v>-227086.51</v>
      </c>
      <c r="M29"/>
    </row>
    <row r="30" spans="1:13" ht="18.75" customHeight="1">
      <c r="A30" s="26" t="s">
        <v>29</v>
      </c>
      <c r="B30" s="32">
        <f>B31+B32+B33+B34</f>
        <v>-6727.6</v>
      </c>
      <c r="C30" s="32">
        <f aca="true" t="shared" si="8" ref="C30:K30">C31+C32+C33+C34</f>
        <v>-9103.6</v>
      </c>
      <c r="D30" s="32">
        <f t="shared" si="8"/>
        <v>-34113.2</v>
      </c>
      <c r="E30" s="32">
        <f t="shared" si="8"/>
        <v>-26351.6</v>
      </c>
      <c r="F30" s="32">
        <f t="shared" si="8"/>
        <v>-28507.6</v>
      </c>
      <c r="G30" s="32">
        <f t="shared" si="8"/>
        <v>-12971.2</v>
      </c>
      <c r="H30" s="32">
        <f t="shared" si="8"/>
        <v>-7458</v>
      </c>
      <c r="I30" s="32">
        <f t="shared" si="8"/>
        <v>-9966</v>
      </c>
      <c r="J30" s="32">
        <f t="shared" si="8"/>
        <v>-5258</v>
      </c>
      <c r="K30" s="32">
        <f t="shared" si="8"/>
        <v>-18277.6</v>
      </c>
      <c r="L30" s="32">
        <f t="shared" si="7"/>
        <v>-158734.4</v>
      </c>
      <c r="M30"/>
    </row>
    <row r="31" spans="1:13" s="35" customFormat="1" ht="18.75" customHeight="1">
      <c r="A31" s="33" t="s">
        <v>57</v>
      </c>
      <c r="B31" s="32">
        <f>-ROUND((B9)*$E$3,2)</f>
        <v>-6727.6</v>
      </c>
      <c r="C31" s="32">
        <f aca="true" t="shared" si="9" ref="C31:K31">-ROUND((C9)*$E$3,2)</f>
        <v>-9103.6</v>
      </c>
      <c r="D31" s="32">
        <f t="shared" si="9"/>
        <v>-34113.2</v>
      </c>
      <c r="E31" s="32">
        <f t="shared" si="9"/>
        <v>-26351.6</v>
      </c>
      <c r="F31" s="32">
        <f t="shared" si="9"/>
        <v>-28507.6</v>
      </c>
      <c r="G31" s="32">
        <f t="shared" si="9"/>
        <v>-12971.2</v>
      </c>
      <c r="H31" s="32">
        <f t="shared" si="9"/>
        <v>-7458</v>
      </c>
      <c r="I31" s="32">
        <f t="shared" si="9"/>
        <v>-9966</v>
      </c>
      <c r="J31" s="32">
        <f t="shared" si="9"/>
        <v>-5258</v>
      </c>
      <c r="K31" s="32">
        <f t="shared" si="9"/>
        <v>-18277.6</v>
      </c>
      <c r="L31" s="32">
        <f t="shared" si="7"/>
        <v>-158734.4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-23682.239999999998</v>
      </c>
      <c r="C35" s="37">
        <f aca="true" t="shared" si="10" ref="C35:K35">SUM(C36:C47)</f>
        <v>-1767.87</v>
      </c>
      <c r="D35" s="37">
        <f t="shared" si="10"/>
        <v>-6155.29</v>
      </c>
      <c r="E35" s="37">
        <f t="shared" si="10"/>
        <v>-10154.91</v>
      </c>
      <c r="F35" s="37">
        <f t="shared" si="10"/>
        <v>-5781.07</v>
      </c>
      <c r="G35" s="37">
        <f t="shared" si="10"/>
        <v>-2619.55</v>
      </c>
      <c r="H35" s="37">
        <f t="shared" si="10"/>
        <v>-10319.640000000001</v>
      </c>
      <c r="I35" s="37">
        <f t="shared" si="10"/>
        <v>-2077.57</v>
      </c>
      <c r="J35" s="37">
        <f t="shared" si="10"/>
        <v>-2258.23</v>
      </c>
      <c r="K35" s="37">
        <f t="shared" si="10"/>
        <v>-3535.74</v>
      </c>
      <c r="L35" s="32">
        <f t="shared" si="7"/>
        <v>-68352.11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-2129.19</v>
      </c>
      <c r="C46" s="17">
        <v>-1767.87</v>
      </c>
      <c r="D46" s="17">
        <v>-6155.29</v>
      </c>
      <c r="E46" s="17">
        <v>-5239.09</v>
      </c>
      <c r="F46" s="17">
        <v>-5781.07</v>
      </c>
      <c r="G46" s="17">
        <v>-2619.55</v>
      </c>
      <c r="H46" s="17">
        <v>-1871.1</v>
      </c>
      <c r="I46" s="17">
        <v>-2077.57</v>
      </c>
      <c r="J46" s="17">
        <v>-2258.23</v>
      </c>
      <c r="K46" s="17">
        <v>-3535.74</v>
      </c>
      <c r="L46" s="29">
        <f t="shared" si="11"/>
        <v>-33434.7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129556.81</v>
      </c>
      <c r="C50" s="40">
        <f aca="true" t="shared" si="12" ref="C50:K50">IF(C18+C29+C42+C51&lt;0,0,C18+C29+C51)</f>
        <v>122414.75</v>
      </c>
      <c r="D50" s="40">
        <f t="shared" si="12"/>
        <v>423300.16000000003</v>
      </c>
      <c r="E50" s="40">
        <f t="shared" si="12"/>
        <v>357615.01999999996</v>
      </c>
      <c r="F50" s="40">
        <f t="shared" si="12"/>
        <v>400368.85000000003</v>
      </c>
      <c r="G50" s="40">
        <f t="shared" si="12"/>
        <v>181861.69</v>
      </c>
      <c r="H50" s="40">
        <f t="shared" si="12"/>
        <v>122750.40000000001</v>
      </c>
      <c r="I50" s="40">
        <f t="shared" si="12"/>
        <v>144450.33999999997</v>
      </c>
      <c r="J50" s="40">
        <f t="shared" si="12"/>
        <v>162198.93999999997</v>
      </c>
      <c r="K50" s="40">
        <f t="shared" si="12"/>
        <v>244421.55999999997</v>
      </c>
      <c r="L50" s="41">
        <f>SUM(B50:K50)</f>
        <v>2288938.52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129556.81</v>
      </c>
      <c r="C56" s="40">
        <f aca="true" t="shared" si="14" ref="C56:J56">SUM(C57:C68)</f>
        <v>122414.74</v>
      </c>
      <c r="D56" s="40">
        <f t="shared" si="14"/>
        <v>423300.17</v>
      </c>
      <c r="E56" s="40">
        <f t="shared" si="14"/>
        <v>357615.02</v>
      </c>
      <c r="F56" s="40">
        <f t="shared" si="14"/>
        <v>400368.84</v>
      </c>
      <c r="G56" s="40">
        <f t="shared" si="14"/>
        <v>181861.69</v>
      </c>
      <c r="H56" s="40">
        <f t="shared" si="14"/>
        <v>122750.39</v>
      </c>
      <c r="I56" s="40">
        <f>SUM(I57:I71)</f>
        <v>144450.34</v>
      </c>
      <c r="J56" s="40">
        <f t="shared" si="14"/>
        <v>162198.94</v>
      </c>
      <c r="K56" s="40">
        <f>SUM(K57:K70)</f>
        <v>244421.56</v>
      </c>
      <c r="L56" s="45">
        <f>SUM(B56:K56)</f>
        <v>2288938.5</v>
      </c>
      <c r="M56" s="39"/>
    </row>
    <row r="57" spans="1:13" ht="18.75" customHeight="1">
      <c r="A57" s="46" t="s">
        <v>50</v>
      </c>
      <c r="B57" s="47">
        <v>129556.81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129556.81</v>
      </c>
      <c r="M57" s="39"/>
    </row>
    <row r="58" spans="1:12" ht="18.75" customHeight="1">
      <c r="A58" s="46" t="s">
        <v>60</v>
      </c>
      <c r="B58" s="17">
        <v>0</v>
      </c>
      <c r="C58" s="47">
        <v>106941.52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106941.52</v>
      </c>
    </row>
    <row r="59" spans="1:12" ht="18.75" customHeight="1">
      <c r="A59" s="46" t="s">
        <v>61</v>
      </c>
      <c r="B59" s="17">
        <v>0</v>
      </c>
      <c r="C59" s="47">
        <v>15473.22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15473.22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423300.17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423300.17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357615.02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357615.02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400368.84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400368.84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181861.69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181861.69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122750.39</v>
      </c>
      <c r="I64" s="17">
        <v>0</v>
      </c>
      <c r="J64" s="17">
        <v>0</v>
      </c>
      <c r="K64" s="17">
        <v>0</v>
      </c>
      <c r="L64" s="45">
        <f t="shared" si="15"/>
        <v>122750.39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162198.94</v>
      </c>
      <c r="K66" s="17">
        <v>0</v>
      </c>
      <c r="L66" s="45">
        <f t="shared" si="15"/>
        <v>162198.94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115660.28</v>
      </c>
      <c r="L67" s="45">
        <f t="shared" si="15"/>
        <v>115660.28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128761.28</v>
      </c>
      <c r="L68" s="45">
        <f t="shared" si="15"/>
        <v>128761.28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144450.34</v>
      </c>
      <c r="J71" s="52">
        <v>0</v>
      </c>
      <c r="K71" s="52">
        <v>0</v>
      </c>
      <c r="L71" s="50">
        <f>SUM(B71:K71)</f>
        <v>144450.34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2022-01-10T14:13:20Z</dcterms:modified>
  <cp:category/>
  <cp:version/>
  <cp:contentType/>
  <cp:contentStatus/>
</cp:coreProperties>
</file>