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<sst xmlns="http://schemas.openxmlformats.org/spreadsheetml/2006/main" count="85" uniqueCount="82">
  <si>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</si>
  <si>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</si>
  <si>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</si>
  <si>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</si>
  <si>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</si>
  <si>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</si>
  <si>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</si>
  <si>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</si>
  <si>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</si>
  <si>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</si>
  <si>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</si>
  <si>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</si>
  <si>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</si>
  <si>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</si>
  <si>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</si>
  <si>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</si>
  <si>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</si>
  <si>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</si>
  <si>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</si>
  <si>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</si>
  <si>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</si>
  <si>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</si>
  <si>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</si>
  <si>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</si>
  <si>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</si>
  <si>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</si>
  <si>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</si>
  <si>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</si>
  <si>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</si>
  <si>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</si>
  <si>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</si>
  <si>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</si>
  <si>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</si>
  <si>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</si>
  <si>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</si>
  <si>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</si>
  <si>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</si>
  <si>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</si>
  <si>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</si>
  <si>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</si>
  <si>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</si>
  <si>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</si>
  <si>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</si>
  <si>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</si>
  <si>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</si>
  <si>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</si>
  <si>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</si>
  <si>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</si>
  <si>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</si>
  <si>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</si>
  <si>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</si>
  <si>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</si>
  <si>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</si>
  <si>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</si>
  <si>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</si>
  <si>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</si>
  <si>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</si>
  <si>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</si>
  <si>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</si>
  <si>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</si>
  <si>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</si>
  <si>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</si>
  <si>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</si>
  <si>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</si>
  <si>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</si>
  <si>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</si>
  <si>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</si>
  <si>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</si>
  <si>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28/02/22 - VENCIMENTO 08/03/22</t>
  </si>
  <si>
    <t>2.1 Tarifa de Remuneração por Passageiro Transportado - Combustível</t>
  </si>
  <si>
    <t>4. Remuneração Bruta do Operador (4.1 + 4.2 + ....+ 4.11)</t>
  </si>
  <si>
    <t>4.6. Remuneração SMGO</t>
  </si>
  <si>
    <t>4.7. Valor Frota Não Disponibilizada</t>
  </si>
  <si>
    <t>4.8. Ajuste Frota Operante</t>
  </si>
  <si>
    <t>4.9.Remuneração Manutenção Validadores</t>
  </si>
  <si>
    <t>4.10 Remuneração Comunicação de dados por chip</t>
  </si>
  <si>
    <t>4.11. Remuneração pelo Serviço Atende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</si>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</sst>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168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239006</v>
      </c>
      <c r="C7" s="9">
        <f t="shared" si="0"/>
        <v>165891</v>
      </c>
      <c r="D7" s="9">
        <f t="shared" si="0"/>
        <v>174180</v>
      </c>
      <c r="E7" s="9">
        <f t="shared" si="0"/>
        <v>38637</v>
      </c>
      <c r="F7" s="9">
        <f t="shared" si="0"/>
        <v>124723</v>
      </c>
      <c r="G7" s="9">
        <f t="shared" si="0"/>
        <v>203123</v>
      </c>
      <c r="H7" s="9">
        <f t="shared" si="0"/>
        <v>30251</v>
      </c>
      <c r="I7" s="9">
        <f t="shared" si="0"/>
        <v>164765</v>
      </c>
      <c r="J7" s="9">
        <f t="shared" si="0"/>
        <v>150769</v>
      </c>
      <c r="K7" s="9">
        <f t="shared" si="0"/>
        <v>220992</v>
      </c>
      <c r="L7" s="9">
        <f t="shared" si="0"/>
        <v>167441</v>
      </c>
      <c r="M7" s="9">
        <f t="shared" si="0"/>
        <v>77711</v>
      </c>
      <c r="N7" s="9">
        <f t="shared" si="0"/>
        <v>47814</v>
      </c>
      <c r="O7" s="9">
        <f t="shared" si="0"/>
        <v>1805303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12044</v>
      </c>
      <c r="C8" s="11">
        <f t="shared" si="1"/>
        <v>11836</v>
      </c>
      <c r="D8" s="11">
        <f t="shared" si="1"/>
        <v>8774</v>
      </c>
      <c r="E8" s="11">
        <f t="shared" si="1"/>
        <v>1545</v>
      </c>
      <c r="F8" s="11">
        <f t="shared" si="1"/>
        <v>6168</v>
      </c>
      <c r="G8" s="11">
        <f t="shared" si="1"/>
        <v>9365</v>
      </c>
      <c r="H8" s="11">
        <f t="shared" si="1"/>
        <v>1832</v>
      </c>
      <c r="I8" s="11">
        <f t="shared" si="1"/>
        <v>11527</v>
      </c>
      <c r="J8" s="11">
        <f t="shared" si="1"/>
        <v>9827</v>
      </c>
      <c r="K8" s="11">
        <f t="shared" si="1"/>
        <v>8172</v>
      </c>
      <c r="L8" s="11">
        <f t="shared" si="1"/>
        <v>6510</v>
      </c>
      <c r="M8" s="11">
        <f t="shared" si="1"/>
        <v>4019</v>
      </c>
      <c r="N8" s="11">
        <f t="shared" si="1"/>
        <v>3162</v>
      </c>
      <c r="O8" s="11">
        <f t="shared" si="1"/>
        <v>94781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12044</v>
      </c>
      <c r="C9" s="11">
        <v>11836</v>
      </c>
      <c r="D9" s="11">
        <v>8774</v>
      </c>
      <c r="E9" s="11">
        <v>1545</v>
      </c>
      <c r="F9" s="11">
        <v>6168</v>
      </c>
      <c r="G9" s="11">
        <v>9365</v>
      </c>
      <c r="H9" s="11">
        <v>1832</v>
      </c>
      <c r="I9" s="11">
        <v>11523</v>
      </c>
      <c r="J9" s="11">
        <v>9827</v>
      </c>
      <c r="K9" s="11">
        <v>8169</v>
      </c>
      <c r="L9" s="11">
        <v>6510</v>
      </c>
      <c r="M9" s="11">
        <v>4013</v>
      </c>
      <c r="N9" s="11">
        <v>3152</v>
      </c>
      <c r="O9" s="11">
        <f>SUM(B9:N9)</f>
        <v>94758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3</v>
      </c>
      <c r="L10" s="13">
        <v>0</v>
      </c>
      <c r="M10" s="13">
        <v>6</v>
      </c>
      <c r="N10" s="13">
        <v>10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226962</v>
      </c>
      <c r="C11" s="13">
        <v>154055</v>
      </c>
      <c r="D11" s="13">
        <v>165406</v>
      </c>
      <c r="E11" s="13">
        <v>37092</v>
      </c>
      <c r="F11" s="13">
        <v>118555</v>
      </c>
      <c r="G11" s="13">
        <v>193758</v>
      </c>
      <c r="H11" s="13">
        <v>28419</v>
      </c>
      <c r="I11" s="13">
        <v>153238</v>
      </c>
      <c r="J11" s="13">
        <v>140942</v>
      </c>
      <c r="K11" s="13">
        <v>212820</v>
      </c>
      <c r="L11" s="13">
        <v>160931</v>
      </c>
      <c r="M11" s="13">
        <v>73692</v>
      </c>
      <c r="N11" s="13">
        <v>44652</v>
      </c>
      <c r="O11" s="11">
        <f>SUM(B11:N11)</f>
        <v>1710522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0.1239</v>
      </c>
      <c r="C14" s="17">
        <v>0.128</v>
      </c>
      <c r="D14" s="17">
        <v>0.1122</v>
      </c>
      <c r="E14" s="17">
        <v>0.1918</v>
      </c>
      <c r="F14" s="17">
        <v>0.1301</v>
      </c>
      <c r="G14" s="17">
        <v>0.107</v>
      </c>
      <c r="H14" s="17">
        <v>0.1437</v>
      </c>
      <c r="I14" s="17">
        <v>0.1271</v>
      </c>
      <c r="J14" s="17">
        <v>0.1278</v>
      </c>
      <c r="K14" s="17">
        <v>0.1208</v>
      </c>
      <c r="L14" s="17">
        <v>0.1376</v>
      </c>
      <c r="M14" s="17">
        <v>0.1587</v>
      </c>
      <c r="N14" s="17">
        <v>0.1434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1.225175367350578</v>
      </c>
      <c r="C16" s="19">
        <v>1.275498689625135</v>
      </c>
      <c r="D16" s="19">
        <v>1.289462664730572</v>
      </c>
      <c r="E16" s="19">
        <v>0.967560514498573</v>
      </c>
      <c r="F16" s="19">
        <v>1.347716583709735</v>
      </c>
      <c r="G16" s="19">
        <v>1.524988672303712</v>
      </c>
      <c r="H16" s="19">
        <v>1.991321606980061</v>
      </c>
      <c r="I16" s="19">
        <v>1.237004821334755</v>
      </c>
      <c r="J16" s="19">
        <v>1.392368811987831</v>
      </c>
      <c r="K16" s="19">
        <v>1.17670679537237</v>
      </c>
      <c r="L16" s="19">
        <v>1.247437262331079</v>
      </c>
      <c r="M16" s="19">
        <v>1.286476706418069</v>
      </c>
      <c r="N16" s="19">
        <v>1.164594682991453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 aca="true" t="shared" si="2" ref="B18:O18">SUM(B19:B29)</f>
        <v>833552.1300000001</v>
      </c>
      <c r="C18" s="24">
        <f t="shared" si="2"/>
        <v>605396.45</v>
      </c>
      <c r="D18" s="24">
        <f t="shared" si="2"/>
        <v>546429.88</v>
      </c>
      <c r="E18" s="24">
        <f t="shared" si="2"/>
        <v>162734.8</v>
      </c>
      <c r="F18" s="24">
        <f t="shared" si="2"/>
        <v>478235.86999999994</v>
      </c>
      <c r="G18" s="24">
        <f t="shared" si="2"/>
        <v>745818.2600000002</v>
      </c>
      <c r="H18" s="24">
        <f t="shared" si="2"/>
        <v>185432.57999999996</v>
      </c>
      <c r="I18" s="24">
        <f t="shared" si="2"/>
        <v>591955.82</v>
      </c>
      <c r="J18" s="24">
        <f t="shared" si="2"/>
        <v>591699.3000000002</v>
      </c>
      <c r="K18" s="24">
        <f t="shared" si="2"/>
        <v>710468.14</v>
      </c>
      <c r="L18" s="24">
        <f t="shared" si="2"/>
        <v>654474.1000000002</v>
      </c>
      <c r="M18" s="24">
        <f t="shared" si="2"/>
        <v>361766.85000000003</v>
      </c>
      <c r="N18" s="24">
        <f t="shared" si="2"/>
        <v>180164.37</v>
      </c>
      <c r="O18" s="24">
        <f t="shared" si="2"/>
        <v>6648128.550000001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603705.26</v>
      </c>
      <c r="C19" s="30">
        <f t="shared" si="3"/>
        <v>432875.98</v>
      </c>
      <c r="D19" s="30">
        <f t="shared" si="3"/>
        <v>398593.51</v>
      </c>
      <c r="E19" s="30">
        <f t="shared" si="3"/>
        <v>151051.35</v>
      </c>
      <c r="F19" s="30">
        <f t="shared" si="3"/>
        <v>330827.76</v>
      </c>
      <c r="G19" s="30">
        <f t="shared" si="3"/>
        <v>443295.64</v>
      </c>
      <c r="H19" s="30">
        <f t="shared" si="3"/>
        <v>88641.48</v>
      </c>
      <c r="I19" s="30">
        <f t="shared" si="3"/>
        <v>426906.12</v>
      </c>
      <c r="J19" s="30">
        <f t="shared" si="3"/>
        <v>392904.01</v>
      </c>
      <c r="K19" s="30">
        <f t="shared" si="3"/>
        <v>544369.59</v>
      </c>
      <c r="L19" s="30">
        <f t="shared" si="3"/>
        <v>469638.52</v>
      </c>
      <c r="M19" s="30">
        <f t="shared" si="3"/>
        <v>251511.65</v>
      </c>
      <c r="N19" s="30">
        <f t="shared" si="3"/>
        <v>139784.23</v>
      </c>
      <c r="O19" s="30">
        <f>SUM(B19:N19)</f>
        <v>4674105.1000000015</v>
      </c>
    </row>
    <row r="20" spans="1:23" ht="18.75" customHeight="1">
      <c r="A20" s="26" t="s">
        <v>35</v>
      </c>
      <c r="B20" s="30">
        <f>IF(B16&lt;&gt;0,ROUND((B16-1)*B19,2),0)</f>
        <v>135939.55</v>
      </c>
      <c r="C20" s="30">
        <f aca="true" t="shared" si="4" ref="C20:N20">IF(C16&lt;&gt;0,ROUND((C16-1)*C19,2),0)</f>
        <v>119256.77</v>
      </c>
      <c r="D20" s="30">
        <f t="shared" si="4"/>
        <v>115377.94</v>
      </c>
      <c r="E20" s="30">
        <f t="shared" si="4"/>
        <v>-4900.03</v>
      </c>
      <c r="F20" s="30">
        <f t="shared" si="4"/>
        <v>115034.3</v>
      </c>
      <c r="G20" s="30">
        <f t="shared" si="4"/>
        <v>232725.19</v>
      </c>
      <c r="H20" s="30">
        <f t="shared" si="4"/>
        <v>87872.21</v>
      </c>
      <c r="I20" s="30">
        <f t="shared" si="4"/>
        <v>101178.81</v>
      </c>
      <c r="J20" s="30">
        <f t="shared" si="4"/>
        <v>154163.28</v>
      </c>
      <c r="K20" s="30">
        <f t="shared" si="4"/>
        <v>96193.81</v>
      </c>
      <c r="L20" s="30">
        <f t="shared" si="4"/>
        <v>116206.07</v>
      </c>
      <c r="M20" s="30">
        <f t="shared" si="4"/>
        <v>72052.23</v>
      </c>
      <c r="N20" s="30">
        <f t="shared" si="4"/>
        <v>23007.74</v>
      </c>
      <c r="O20" s="30">
        <f aca="true" t="shared" si="5" ref="O19:O29">SUM(B20:N20)</f>
        <v>1364107.87</v>
      </c>
      <c r="W20" s="62"/>
    </row>
    <row r="21" spans="1:15" ht="18.75" customHeight="1">
      <c r="A21" s="26" t="s">
        <v>36</v>
      </c>
      <c r="B21" s="30">
        <v>35952.15</v>
      </c>
      <c r="C21" s="30">
        <v>27287.88</v>
      </c>
      <c r="D21" s="30">
        <v>16038.16</v>
      </c>
      <c r="E21" s="30">
        <v>6931.47</v>
      </c>
      <c r="F21" s="30">
        <v>17158.41</v>
      </c>
      <c r="G21" s="30">
        <v>29334.55</v>
      </c>
      <c r="H21" s="30">
        <v>3885.52</v>
      </c>
      <c r="I21" s="30">
        <v>24931.34</v>
      </c>
      <c r="J21" s="30">
        <v>27961.03</v>
      </c>
      <c r="K21" s="30">
        <v>30392.95</v>
      </c>
      <c r="L21" s="30">
        <v>29667.33</v>
      </c>
      <c r="M21" s="30">
        <v>14299.27</v>
      </c>
      <c r="N21" s="30">
        <v>7735.66</v>
      </c>
      <c r="O21" s="30">
        <f t="shared" si="5"/>
        <v>271575.72</v>
      </c>
    </row>
    <row r="22" spans="1:15" ht="18.75" customHeight="1">
      <c r="A22" s="26" t="s">
        <v>37</v>
      </c>
      <c r="B22" s="30">
        <v>3267.36</v>
      </c>
      <c r="C22" s="30">
        <v>3267.36</v>
      </c>
      <c r="D22" s="30">
        <v>1633.68</v>
      </c>
      <c r="E22" s="30">
        <v>1633.68</v>
      </c>
      <c r="F22" s="30">
        <v>1633.68</v>
      </c>
      <c r="G22" s="30">
        <v>1633.68</v>
      </c>
      <c r="H22" s="30">
        <v>1633.68</v>
      </c>
      <c r="I22" s="30">
        <v>1633.68</v>
      </c>
      <c r="J22" s="30">
        <v>1633.68</v>
      </c>
      <c r="K22" s="30">
        <v>1633.68</v>
      </c>
      <c r="L22" s="30">
        <v>1633.68</v>
      </c>
      <c r="M22" s="30">
        <v>1633.68</v>
      </c>
      <c r="N22" s="30">
        <v>1633.68</v>
      </c>
      <c r="O22" s="30">
        <f t="shared" si="5"/>
        <v>24505.2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-14054.31</v>
      </c>
      <c r="E23" s="30">
        <v>-187.67</v>
      </c>
      <c r="F23" s="30">
        <v>-11490.02</v>
      </c>
      <c r="G23" s="30">
        <v>0</v>
      </c>
      <c r="H23" s="30">
        <v>-4399.01</v>
      </c>
      <c r="I23" s="30">
        <v>-364.13</v>
      </c>
      <c r="J23" s="30">
        <v>-8540.34</v>
      </c>
      <c r="K23" s="30">
        <v>0</v>
      </c>
      <c r="L23" s="30">
        <v>-176.46</v>
      </c>
      <c r="M23" s="30">
        <v>-4192.51</v>
      </c>
      <c r="N23" s="30">
        <v>0</v>
      </c>
      <c r="O23" s="30">
        <f t="shared" si="5"/>
        <v>-43404.450000000004</v>
      </c>
    </row>
    <row r="24" spans="1:15" ht="18.75" customHeight="1">
      <c r="A24" s="26" t="s">
        <v>71</v>
      </c>
      <c r="B24" s="30">
        <v>1179.29</v>
      </c>
      <c r="C24" s="30">
        <v>881.26</v>
      </c>
      <c r="D24" s="30">
        <v>783.63</v>
      </c>
      <c r="E24" s="30">
        <v>233.8</v>
      </c>
      <c r="F24" s="30">
        <v>685.99</v>
      </c>
      <c r="G24" s="30">
        <v>1068.82</v>
      </c>
      <c r="H24" s="30">
        <v>269.77</v>
      </c>
      <c r="I24" s="30">
        <v>837.58</v>
      </c>
      <c r="J24" s="30">
        <v>858.14</v>
      </c>
      <c r="K24" s="30">
        <v>1017.43</v>
      </c>
      <c r="L24" s="30">
        <v>932.64</v>
      </c>
      <c r="M24" s="30">
        <v>506.15</v>
      </c>
      <c r="N24" s="30">
        <v>262.06</v>
      </c>
      <c r="O24" s="30">
        <f t="shared" si="5"/>
        <v>9516.56</v>
      </c>
    </row>
    <row r="25" spans="1:26" ht="18.75" customHeight="1">
      <c r="A25" s="26" t="s">
        <v>72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5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73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5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74</v>
      </c>
      <c r="B27" s="30">
        <v>941.39</v>
      </c>
      <c r="C27" s="30">
        <v>700.94</v>
      </c>
      <c r="D27" s="30">
        <v>614.72</v>
      </c>
      <c r="E27" s="30">
        <v>187.76</v>
      </c>
      <c r="F27" s="30">
        <v>618.63</v>
      </c>
      <c r="G27" s="30">
        <v>833.42</v>
      </c>
      <c r="H27" s="30">
        <v>167.19</v>
      </c>
      <c r="I27" s="30">
        <v>652.01</v>
      </c>
      <c r="J27" s="30">
        <v>635.34</v>
      </c>
      <c r="K27" s="30">
        <v>801.25</v>
      </c>
      <c r="L27" s="30">
        <v>711.23</v>
      </c>
      <c r="M27" s="30">
        <v>402.53</v>
      </c>
      <c r="N27" s="30">
        <v>210.92</v>
      </c>
      <c r="O27" s="30">
        <f t="shared" si="5"/>
        <v>7477.330000000001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75</v>
      </c>
      <c r="B28" s="30">
        <v>439.2</v>
      </c>
      <c r="C28" s="30">
        <v>327</v>
      </c>
      <c r="D28" s="30">
        <v>286.8</v>
      </c>
      <c r="E28" s="30">
        <v>87.6</v>
      </c>
      <c r="F28" s="30">
        <v>288.6</v>
      </c>
      <c r="G28" s="30">
        <v>388.8</v>
      </c>
      <c r="H28" s="30">
        <v>78</v>
      </c>
      <c r="I28" s="30">
        <v>302.4</v>
      </c>
      <c r="J28" s="30">
        <v>296.4</v>
      </c>
      <c r="K28" s="30">
        <v>368.4</v>
      </c>
      <c r="L28" s="30">
        <v>331.8</v>
      </c>
      <c r="M28" s="30">
        <v>187.8</v>
      </c>
      <c r="N28" s="30">
        <v>98.4</v>
      </c>
      <c r="O28" s="30">
        <f t="shared" si="5"/>
        <v>3481.2000000000003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76</v>
      </c>
      <c r="B29" s="30">
        <v>52127.93</v>
      </c>
      <c r="C29" s="30">
        <v>20799.26</v>
      </c>
      <c r="D29" s="30">
        <v>27155.75</v>
      </c>
      <c r="E29" s="30">
        <v>7696.84</v>
      </c>
      <c r="F29" s="30">
        <v>23478.52</v>
      </c>
      <c r="G29" s="30">
        <v>36538.16</v>
      </c>
      <c r="H29" s="30">
        <v>7283.74</v>
      </c>
      <c r="I29" s="30">
        <v>35878.01</v>
      </c>
      <c r="J29" s="30">
        <v>21787.76</v>
      </c>
      <c r="K29" s="30">
        <v>35691.03</v>
      </c>
      <c r="L29" s="30">
        <v>35529.29</v>
      </c>
      <c r="M29" s="30">
        <v>25366.05</v>
      </c>
      <c r="N29" s="30">
        <v>7431.68</v>
      </c>
      <c r="O29" s="30">
        <f t="shared" si="5"/>
        <v>336764.01999999996</v>
      </c>
      <c r="P29"/>
      <c r="Q29"/>
      <c r="R29"/>
      <c r="S29"/>
      <c r="T29"/>
      <c r="U29"/>
      <c r="V29"/>
      <c r="W29"/>
      <c r="X29"/>
      <c r="Y29"/>
      <c r="Z29"/>
    </row>
    <row r="30" spans="1:15" ht="15" customHeight="1">
      <c r="A30" s="27"/>
      <c r="B30" s="16"/>
      <c r="C30" s="1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1:15" ht="18.75" customHeight="1">
      <c r="A31" s="14" t="s">
        <v>39</v>
      </c>
      <c r="B31" s="30">
        <f aca="true" t="shared" si="6" ref="B31:O31">+B32+B34+B47+B48+B51-B52</f>
        <v>-781424.2000000001</v>
      </c>
      <c r="C31" s="30">
        <f>+C32+C34+C47+C48+C51-C52</f>
        <v>-584597.1799999999</v>
      </c>
      <c r="D31" s="30">
        <f t="shared" si="6"/>
        <v>-45559.43</v>
      </c>
      <c r="E31" s="30">
        <f t="shared" si="6"/>
        <v>-8098.09</v>
      </c>
      <c r="F31" s="30">
        <f t="shared" si="6"/>
        <v>-30953.760000000002</v>
      </c>
      <c r="G31" s="30">
        <f t="shared" si="6"/>
        <v>-47149.29</v>
      </c>
      <c r="H31" s="30">
        <f t="shared" si="6"/>
        <v>-37173.97</v>
      </c>
      <c r="I31" s="30">
        <f t="shared" si="6"/>
        <v>-55358.67999999999</v>
      </c>
      <c r="J31" s="30">
        <f t="shared" si="6"/>
        <v>-48010.58</v>
      </c>
      <c r="K31" s="30">
        <f t="shared" si="6"/>
        <v>-674777.1099999999</v>
      </c>
      <c r="L31" s="30">
        <f t="shared" si="6"/>
        <v>-618944.81</v>
      </c>
      <c r="M31" s="30">
        <f t="shared" si="6"/>
        <v>-20471.690000000002</v>
      </c>
      <c r="N31" s="30">
        <f t="shared" si="6"/>
        <v>-15326.06</v>
      </c>
      <c r="O31" s="30">
        <f t="shared" si="6"/>
        <v>-2967844.8500000006</v>
      </c>
    </row>
    <row r="32" spans="1:15" ht="18.75" customHeight="1">
      <c r="A32" s="26" t="s">
        <v>40</v>
      </c>
      <c r="B32" s="31">
        <f>+B33</f>
        <v>-52993.6</v>
      </c>
      <c r="C32" s="31">
        <f>+C33</f>
        <v>-52078.4</v>
      </c>
      <c r="D32" s="31">
        <f aca="true" t="shared" si="7" ref="D32:O32">+D33</f>
        <v>-38605.6</v>
      </c>
      <c r="E32" s="31">
        <f t="shared" si="7"/>
        <v>-6798</v>
      </c>
      <c r="F32" s="31">
        <f t="shared" si="7"/>
        <v>-27139.2</v>
      </c>
      <c r="G32" s="31">
        <f t="shared" si="7"/>
        <v>-41206</v>
      </c>
      <c r="H32" s="31">
        <f t="shared" si="7"/>
        <v>-8060.8</v>
      </c>
      <c r="I32" s="31">
        <f t="shared" si="7"/>
        <v>-50701.2</v>
      </c>
      <c r="J32" s="31">
        <f t="shared" si="7"/>
        <v>-43238.8</v>
      </c>
      <c r="K32" s="31">
        <f t="shared" si="7"/>
        <v>-35943.6</v>
      </c>
      <c r="L32" s="31">
        <f t="shared" si="7"/>
        <v>-28644</v>
      </c>
      <c r="M32" s="31">
        <f t="shared" si="7"/>
        <v>-17657.2</v>
      </c>
      <c r="N32" s="31">
        <f t="shared" si="7"/>
        <v>-13868.8</v>
      </c>
      <c r="O32" s="31">
        <f t="shared" si="7"/>
        <v>-416935.19999999995</v>
      </c>
    </row>
    <row r="33" spans="1:26" ht="18.75" customHeight="1">
      <c r="A33" s="27" t="s">
        <v>41</v>
      </c>
      <c r="B33" s="16">
        <f>ROUND((-B9)*$G$3,2)</f>
        <v>-52993.6</v>
      </c>
      <c r="C33" s="16">
        <f aca="true" t="shared" si="8" ref="C33:N33">ROUND((-C9)*$G$3,2)</f>
        <v>-52078.4</v>
      </c>
      <c r="D33" s="16">
        <f t="shared" si="8"/>
        <v>-38605.6</v>
      </c>
      <c r="E33" s="16">
        <f t="shared" si="8"/>
        <v>-6798</v>
      </c>
      <c r="F33" s="16">
        <f t="shared" si="8"/>
        <v>-27139.2</v>
      </c>
      <c r="G33" s="16">
        <f t="shared" si="8"/>
        <v>-41206</v>
      </c>
      <c r="H33" s="16">
        <f t="shared" si="8"/>
        <v>-8060.8</v>
      </c>
      <c r="I33" s="16">
        <f t="shared" si="8"/>
        <v>-50701.2</v>
      </c>
      <c r="J33" s="16">
        <f t="shared" si="8"/>
        <v>-43238.8</v>
      </c>
      <c r="K33" s="16">
        <f t="shared" si="8"/>
        <v>-35943.6</v>
      </c>
      <c r="L33" s="16">
        <f t="shared" si="8"/>
        <v>-28644</v>
      </c>
      <c r="M33" s="16">
        <f t="shared" si="8"/>
        <v>-17657.2</v>
      </c>
      <c r="N33" s="16">
        <f t="shared" si="8"/>
        <v>-13868.8</v>
      </c>
      <c r="O33" s="32">
        <f aca="true" t="shared" si="9" ref="O33:O52">SUM(B33:N33)</f>
        <v>-416935.19999999995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42</v>
      </c>
      <c r="B34" s="31">
        <f>SUM(B35:B45)</f>
        <v>-6557.62</v>
      </c>
      <c r="C34" s="31">
        <f aca="true" t="shared" si="10" ref="C34:O34">SUM(C35:C45)</f>
        <v>-4900.36</v>
      </c>
      <c r="D34" s="31">
        <f t="shared" si="10"/>
        <v>-6953.83</v>
      </c>
      <c r="E34" s="31">
        <f t="shared" si="10"/>
        <v>-1300.09</v>
      </c>
      <c r="F34" s="31">
        <f t="shared" si="10"/>
        <v>-3814.56</v>
      </c>
      <c r="G34" s="31">
        <f t="shared" si="10"/>
        <v>-5943.29</v>
      </c>
      <c r="H34" s="31">
        <f t="shared" si="10"/>
        <v>-28222.43</v>
      </c>
      <c r="I34" s="31">
        <f t="shared" si="10"/>
        <v>-4657.48</v>
      </c>
      <c r="J34" s="31">
        <f t="shared" si="10"/>
        <v>-4771.78</v>
      </c>
      <c r="K34" s="31">
        <f t="shared" si="10"/>
        <v>-5657.56</v>
      </c>
      <c r="L34" s="31">
        <f t="shared" si="10"/>
        <v>-5186.09</v>
      </c>
      <c r="M34" s="31">
        <f t="shared" si="10"/>
        <v>-2814.49</v>
      </c>
      <c r="N34" s="31">
        <f t="shared" si="10"/>
        <v>-1457.26</v>
      </c>
      <c r="O34" s="31">
        <f t="shared" si="10"/>
        <v>-82236.84</v>
      </c>
    </row>
    <row r="35" spans="1:26" ht="18.75" customHeight="1">
      <c r="A35" s="27" t="s">
        <v>43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-8907.44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-8907.44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45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46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4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47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49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50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-6557.62</v>
      </c>
      <c r="C43" s="33">
        <v>-4900.36</v>
      </c>
      <c r="D43" s="33">
        <v>-4357.46</v>
      </c>
      <c r="E43" s="33">
        <v>-1300.09</v>
      </c>
      <c r="F43" s="33">
        <v>-3814.56</v>
      </c>
      <c r="G43" s="33">
        <v>-5943.29</v>
      </c>
      <c r="H43" s="33">
        <v>-1500.11</v>
      </c>
      <c r="I43" s="33">
        <v>-4657.48</v>
      </c>
      <c r="J43" s="33">
        <v>-4771.78</v>
      </c>
      <c r="K43" s="33">
        <v>-5657.56</v>
      </c>
      <c r="L43" s="33">
        <v>-5186.09</v>
      </c>
      <c r="M43" s="33">
        <v>-2814.49</v>
      </c>
      <c r="N43" s="33">
        <v>-1457.26</v>
      </c>
      <c r="O43" s="33">
        <f t="shared" si="9"/>
        <v>-52918.149999999994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-17814.88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>SUM(B44:N44)</f>
        <v>-17814.88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79</v>
      </c>
      <c r="B45" s="33">
        <v>0</v>
      </c>
      <c r="C45" s="33">
        <v>0</v>
      </c>
      <c r="D45" s="33">
        <v>-2596.37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>SUM(B45:N45)</f>
        <v>-2596.37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 t="s">
        <v>80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-890.74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3">
        <f t="shared" si="9"/>
        <v>-890.74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51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3">
        <f t="shared" si="9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3"/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4" t="s">
        <v>52</v>
      </c>
      <c r="B50" s="36">
        <f aca="true" t="shared" si="11" ref="B50:N50">+B18+B31</f>
        <v>52127.93000000005</v>
      </c>
      <c r="C50" s="36">
        <f t="shared" si="11"/>
        <v>20799.27000000002</v>
      </c>
      <c r="D50" s="36">
        <f t="shared" si="11"/>
        <v>500870.45</v>
      </c>
      <c r="E50" s="36">
        <f t="shared" si="11"/>
        <v>154636.71</v>
      </c>
      <c r="F50" s="36">
        <f t="shared" si="11"/>
        <v>447282.1099999999</v>
      </c>
      <c r="G50" s="36">
        <f t="shared" si="11"/>
        <v>698668.9700000002</v>
      </c>
      <c r="H50" s="36">
        <f t="shared" si="11"/>
        <v>148258.60999999996</v>
      </c>
      <c r="I50" s="36">
        <f t="shared" si="11"/>
        <v>536597.1399999999</v>
      </c>
      <c r="J50" s="36">
        <f t="shared" si="11"/>
        <v>543688.7200000002</v>
      </c>
      <c r="K50" s="36">
        <f t="shared" si="11"/>
        <v>35691.030000000144</v>
      </c>
      <c r="L50" s="36">
        <f t="shared" si="11"/>
        <v>35529.290000000154</v>
      </c>
      <c r="M50" s="36">
        <f t="shared" si="11"/>
        <v>341295.16000000003</v>
      </c>
      <c r="N50" s="36">
        <f t="shared" si="11"/>
        <v>164838.31</v>
      </c>
      <c r="O50" s="36">
        <f>SUM(B50:N50)</f>
        <v>3680283.7000000007</v>
      </c>
      <c r="P50"/>
      <c r="Q50" s="43"/>
      <c r="R50"/>
      <c r="S50"/>
      <c r="T50"/>
      <c r="U50"/>
      <c r="V50"/>
      <c r="W50"/>
      <c r="X50"/>
      <c r="Y50"/>
      <c r="Z50"/>
    </row>
    <row r="51" spans="1:19" ht="18.75" customHeight="1">
      <c r="A51" s="37" t="s">
        <v>53</v>
      </c>
      <c r="B51" s="33">
        <v>-1419443.55</v>
      </c>
      <c r="C51" s="33">
        <v>-896451.86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-1132906.38</v>
      </c>
      <c r="L51" s="33">
        <v>-1082734.24</v>
      </c>
      <c r="M51" s="33">
        <v>0</v>
      </c>
      <c r="N51" s="33">
        <v>0</v>
      </c>
      <c r="O51" s="16">
        <f>SUM(B51:N51)</f>
        <v>-4531536.03</v>
      </c>
      <c r="P51"/>
      <c r="Q51"/>
      <c r="R51"/>
      <c r="S51"/>
    </row>
    <row r="52" spans="1:19" ht="18.75" customHeight="1">
      <c r="A52" s="37" t="s">
        <v>54</v>
      </c>
      <c r="B52" s="33">
        <v>-697570.57</v>
      </c>
      <c r="C52" s="33">
        <v>-368833.44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-499730.43</v>
      </c>
      <c r="L52" s="33">
        <v>-497619.52</v>
      </c>
      <c r="M52" s="33">
        <v>0</v>
      </c>
      <c r="N52" s="33">
        <v>0</v>
      </c>
      <c r="O52" s="16">
        <f t="shared" si="9"/>
        <v>-2063753.96</v>
      </c>
      <c r="P52"/>
      <c r="Q52"/>
      <c r="R52"/>
      <c r="S52"/>
    </row>
    <row r="53" spans="1:19" ht="15.75">
      <c r="A53" s="38"/>
      <c r="B53" s="39"/>
      <c r="C53" s="39"/>
      <c r="D53" s="40"/>
      <c r="E53" s="40"/>
      <c r="F53" s="40"/>
      <c r="G53" s="40"/>
      <c r="H53" s="40"/>
      <c r="I53" s="39"/>
      <c r="J53" s="40"/>
      <c r="K53" s="40"/>
      <c r="L53" s="40"/>
      <c r="M53" s="40"/>
      <c r="N53" s="40"/>
      <c r="O53" s="41"/>
      <c r="P53" s="42"/>
      <c r="Q53"/>
      <c r="R53" s="43"/>
      <c r="S53"/>
    </row>
    <row r="54" spans="1:19" ht="12.75" customHeight="1">
      <c r="A54" s="44"/>
      <c r="B54" s="45"/>
      <c r="C54" s="45"/>
      <c r="D54" s="46"/>
      <c r="E54" s="46"/>
      <c r="F54" s="46"/>
      <c r="G54" s="46"/>
      <c r="H54" s="46"/>
      <c r="I54" s="45"/>
      <c r="J54" s="46"/>
      <c r="K54" s="46"/>
      <c r="L54" s="46"/>
      <c r="M54" s="46"/>
      <c r="N54" s="46"/>
      <c r="O54" s="47"/>
      <c r="P54" s="42"/>
      <c r="Q54"/>
      <c r="R54" s="43"/>
      <c r="S54"/>
    </row>
    <row r="55" spans="1:17" ht="15" customHeight="1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50"/>
      <c r="Q55"/>
    </row>
    <row r="56" spans="1:17" ht="18.75" customHeight="1">
      <c r="A56" s="14" t="s">
        <v>55</v>
      </c>
      <c r="B56" s="51">
        <f aca="true" t="shared" si="12" ref="B56:O56">SUM(B57:B67)</f>
        <v>52127.93</v>
      </c>
      <c r="C56" s="51">
        <f t="shared" si="12"/>
        <v>20799.26</v>
      </c>
      <c r="D56" s="51">
        <f t="shared" si="12"/>
        <v>500870.45</v>
      </c>
      <c r="E56" s="51">
        <f t="shared" si="12"/>
        <v>154636.71</v>
      </c>
      <c r="F56" s="51">
        <f t="shared" si="12"/>
        <v>447282.1</v>
      </c>
      <c r="G56" s="51">
        <f t="shared" si="12"/>
        <v>698668.96</v>
      </c>
      <c r="H56" s="51">
        <f t="shared" si="12"/>
        <v>148258.61</v>
      </c>
      <c r="I56" s="51">
        <f t="shared" si="12"/>
        <v>536597.13</v>
      </c>
      <c r="J56" s="51">
        <f t="shared" si="12"/>
        <v>543688.73</v>
      </c>
      <c r="K56" s="51">
        <f t="shared" si="12"/>
        <v>35691.03</v>
      </c>
      <c r="L56" s="51">
        <f t="shared" si="12"/>
        <v>35529.29</v>
      </c>
      <c r="M56" s="51">
        <f t="shared" si="12"/>
        <v>341295.16</v>
      </c>
      <c r="N56" s="51">
        <f t="shared" si="12"/>
        <v>164838.31</v>
      </c>
      <c r="O56" s="36">
        <f t="shared" si="12"/>
        <v>3680283.67</v>
      </c>
      <c r="Q56"/>
    </row>
    <row r="57" spans="1:18" ht="18.75" customHeight="1">
      <c r="A57" s="26" t="s">
        <v>56</v>
      </c>
      <c r="B57" s="51">
        <v>52127.93</v>
      </c>
      <c r="C57" s="51">
        <v>20799.26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>SUM(B57:N57)</f>
        <v>72927.19</v>
      </c>
      <c r="P57"/>
      <c r="Q57"/>
      <c r="R57" s="43"/>
    </row>
    <row r="58" spans="1:16" ht="18.75" customHeight="1">
      <c r="A58" s="26" t="s">
        <v>57</v>
      </c>
      <c r="B58" s="51">
        <v>0</v>
      </c>
      <c r="C58" s="51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aca="true" t="shared" si="13" ref="O58:O67">SUM(B58:N58)</f>
        <v>0</v>
      </c>
      <c r="P58"/>
    </row>
    <row r="59" spans="1:17" ht="18.75" customHeight="1">
      <c r="A59" s="26" t="s">
        <v>58</v>
      </c>
      <c r="B59" s="52">
        <v>0</v>
      </c>
      <c r="C59" s="52">
        <v>0</v>
      </c>
      <c r="D59" s="31">
        <v>500870.45</v>
      </c>
      <c r="E59" s="52">
        <v>0</v>
      </c>
      <c r="F59" s="52">
        <v>0</v>
      </c>
      <c r="G59" s="52">
        <v>0</v>
      </c>
      <c r="H59" s="51">
        <v>148258.61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649129.06</v>
      </c>
      <c r="Q59"/>
    </row>
    <row r="60" spans="1:18" ht="18.75" customHeight="1">
      <c r="A60" s="26" t="s">
        <v>59</v>
      </c>
      <c r="B60" s="52">
        <v>0</v>
      </c>
      <c r="C60" s="52">
        <v>0</v>
      </c>
      <c r="D60" s="52">
        <v>0</v>
      </c>
      <c r="E60" s="31">
        <v>154636.71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154636.71</v>
      </c>
      <c r="R60"/>
    </row>
    <row r="61" spans="1:19" ht="18.75" customHeight="1">
      <c r="A61" s="26" t="s">
        <v>60</v>
      </c>
      <c r="B61" s="52">
        <v>0</v>
      </c>
      <c r="C61" s="52">
        <v>0</v>
      </c>
      <c r="D61" s="52">
        <v>0</v>
      </c>
      <c r="E61" s="52">
        <v>0</v>
      </c>
      <c r="F61" s="31">
        <v>447282.1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1">
        <f t="shared" si="13"/>
        <v>447282.1</v>
      </c>
      <c r="S61"/>
    </row>
    <row r="62" spans="1:20" ht="18.75" customHeight="1">
      <c r="A62" s="26" t="s">
        <v>61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1">
        <v>698668.96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698668.96</v>
      </c>
      <c r="T62"/>
    </row>
    <row r="63" spans="1:21" ht="18.75" customHeight="1">
      <c r="A63" s="26" t="s">
        <v>62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1">
        <v>536597.13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3"/>
        <v>536597.13</v>
      </c>
      <c r="U63"/>
    </row>
    <row r="64" spans="1:22" ht="18.75" customHeight="1">
      <c r="A64" s="26" t="s">
        <v>63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31">
        <v>543688.73</v>
      </c>
      <c r="K64" s="52">
        <v>0</v>
      </c>
      <c r="L64" s="52">
        <v>0</v>
      </c>
      <c r="M64" s="52">
        <v>0</v>
      </c>
      <c r="N64" s="52">
        <v>0</v>
      </c>
      <c r="O64" s="36">
        <f t="shared" si="13"/>
        <v>543688.73</v>
      </c>
      <c r="V64"/>
    </row>
    <row r="65" spans="1:23" ht="18.75" customHeight="1">
      <c r="A65" s="26" t="s">
        <v>64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31">
        <v>35691.03</v>
      </c>
      <c r="L65" s="31">
        <v>35529.29</v>
      </c>
      <c r="M65" s="52">
        <v>0</v>
      </c>
      <c r="N65" s="52">
        <v>0</v>
      </c>
      <c r="O65" s="36">
        <f t="shared" si="13"/>
        <v>71220.32</v>
      </c>
      <c r="P65"/>
      <c r="W65"/>
    </row>
    <row r="66" spans="1:25" ht="18.75" customHeight="1">
      <c r="A66" s="26" t="s">
        <v>65</v>
      </c>
      <c r="B66" s="52">
        <v>0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31">
        <v>341295.16</v>
      </c>
      <c r="N66" s="52">
        <v>0</v>
      </c>
      <c r="O66" s="36">
        <f t="shared" si="13"/>
        <v>341295.16</v>
      </c>
      <c r="R66"/>
      <c r="Y66"/>
    </row>
    <row r="67" spans="1:26" ht="18.75" customHeight="1">
      <c r="A67" s="38" t="s">
        <v>66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4">
        <v>164838.31</v>
      </c>
      <c r="O67" s="55">
        <f t="shared" si="13"/>
        <v>164838.31</v>
      </c>
      <c r="P67"/>
      <c r="S67"/>
      <c r="Z67"/>
    </row>
    <row r="68" spans="1:12" ht="21" customHeight="1">
      <c r="A68" s="56" t="s">
        <v>81</v>
      </c>
      <c r="B68" s="57"/>
      <c r="C68" s="57"/>
      <c r="D68"/>
      <c r="E68"/>
      <c r="F68"/>
      <c r="G68"/>
      <c r="H68" s="58"/>
      <c r="I68" s="58"/>
      <c r="J68"/>
      <c r="K68"/>
      <c r="L68"/>
    </row>
    <row r="69" spans="1:14" ht="15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2:12" ht="13.5">
      <c r="B70" s="57"/>
      <c r="C70" s="57"/>
      <c r="D70"/>
      <c r="E70"/>
      <c r="F70"/>
      <c r="G70"/>
      <c r="H70" s="58"/>
      <c r="I70" s="58"/>
      <c r="J70"/>
      <c r="K70"/>
      <c r="L70"/>
    </row>
    <row r="71" spans="2:12" ht="13.5">
      <c r="B71" s="57"/>
      <c r="C71" s="57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 s="59"/>
      <c r="I72" s="59"/>
      <c r="J72" s="60"/>
      <c r="K72" s="60"/>
      <c r="L72" s="60"/>
    </row>
    <row r="73" spans="2:12" ht="13.5">
      <c r="B73"/>
      <c r="C73"/>
      <c r="D73"/>
      <c r="E73" s="68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/>
      <c r="I77"/>
      <c r="J77"/>
      <c r="K77"/>
      <c r="L77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ht="13.5">
      <c r="K79"/>
    </row>
    <row r="80" ht="13.5">
      <c r="L80"/>
    </row>
    <row r="81" ht="13.5">
      <c r="M81"/>
    </row>
    <row r="82" ht="13.5">
      <c r="N82"/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  <row r="111" spans="2:14" ht="13.5"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</row>
  </sheetData>
  <sheetProtection/>
  <mergeCells count="6">
    <mergeCell ref="A1:O1"/>
    <mergeCell ref="A2:O2"/>
    <mergeCell ref="A4:A6"/>
    <mergeCell ref="B4:N4"/>
    <mergeCell ref="O4:O6"/>
    <mergeCell ref="A69:N69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2022-03-08T20:16:47Z</dcterms:modified>
  <cp:category/>
  <cp:version/>
  <cp:contentType/>
  <cp:contentStatus/>
</cp:coreProperties>
</file>