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<sst xmlns="http://schemas.openxmlformats.org/spreadsheetml/2006/main" count="85" uniqueCount="82">
  <si>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</si>
  <si>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</si>
  <si>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</si>
  <si>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</si>
  <si>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</si>
  <si>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</si>
  <si>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</si>
  <si>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</si>
  <si>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</si>
  <si>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</si>
  <si>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</si>
  <si>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</si>
  <si>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</si>
  <si>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</si>
  <si>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</si>
  <si>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</si>
  <si>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</si>
  <si>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</si>
  <si>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</si>
  <si>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</si>
  <si>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</si>
  <si>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</si>
  <si>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</si>
  <si>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</si>
  <si>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</si>
  <si>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</si>
  <si>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</si>
  <si>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</si>
  <si>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</si>
  <si>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</si>
  <si>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</si>
  <si>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</si>
  <si>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</si>
  <si>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</si>
  <si>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</si>
  <si>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</si>
  <si>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</si>
  <si>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</si>
  <si>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</si>
  <si>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</si>
  <si>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</si>
  <si>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</si>
  <si>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</si>
  <si>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</si>
  <si>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</si>
  <si>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</si>
  <si>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</si>
  <si>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</si>
  <si>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</si>
  <si>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</si>
  <si>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</si>
  <si>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</si>
  <si>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</si>
  <si>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</si>
  <si>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</si>
  <si>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</si>
  <si>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</si>
  <si>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</si>
  <si>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</si>
  <si>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</si>
  <si>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</si>
  <si>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</si>
  <si>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</si>
  <si>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</si>
  <si>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</si>
  <si>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</si>
  <si>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</si>
  <si>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</si>
  <si>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27/02/22 - VENCIMENTO 08/03/22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</si>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</sst>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134013</v>
      </c>
      <c r="C7" s="9">
        <f t="shared" si="0"/>
        <v>93894</v>
      </c>
      <c r="D7" s="9">
        <f t="shared" si="0"/>
        <v>97655</v>
      </c>
      <c r="E7" s="9">
        <f t="shared" si="0"/>
        <v>20603</v>
      </c>
      <c r="F7" s="9">
        <f t="shared" si="0"/>
        <v>81240</v>
      </c>
      <c r="G7" s="9">
        <f t="shared" si="0"/>
        <v>106759</v>
      </c>
      <c r="H7" s="9">
        <f t="shared" si="0"/>
        <v>13290</v>
      </c>
      <c r="I7" s="9">
        <f t="shared" si="0"/>
        <v>83829</v>
      </c>
      <c r="J7" s="9">
        <f t="shared" si="0"/>
        <v>80586</v>
      </c>
      <c r="K7" s="9">
        <f t="shared" si="0"/>
        <v>132677</v>
      </c>
      <c r="L7" s="9">
        <f t="shared" si="0"/>
        <v>95289</v>
      </c>
      <c r="M7" s="9">
        <f t="shared" si="0"/>
        <v>38885</v>
      </c>
      <c r="N7" s="9">
        <f t="shared" si="0"/>
        <v>21791</v>
      </c>
      <c r="O7" s="9">
        <f t="shared" si="0"/>
        <v>1000511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9118</v>
      </c>
      <c r="C8" s="11">
        <f t="shared" si="1"/>
        <v>9323</v>
      </c>
      <c r="D8" s="11">
        <f t="shared" si="1"/>
        <v>6903</v>
      </c>
      <c r="E8" s="11">
        <f t="shared" si="1"/>
        <v>1003</v>
      </c>
      <c r="F8" s="11">
        <f t="shared" si="1"/>
        <v>5471</v>
      </c>
      <c r="G8" s="11">
        <f t="shared" si="1"/>
        <v>6767</v>
      </c>
      <c r="H8" s="11">
        <f t="shared" si="1"/>
        <v>1142</v>
      </c>
      <c r="I8" s="11">
        <f t="shared" si="1"/>
        <v>7995</v>
      </c>
      <c r="J8" s="11">
        <f t="shared" si="1"/>
        <v>6327</v>
      </c>
      <c r="K8" s="11">
        <f t="shared" si="1"/>
        <v>6769</v>
      </c>
      <c r="L8" s="11">
        <f t="shared" si="1"/>
        <v>4599</v>
      </c>
      <c r="M8" s="11">
        <f t="shared" si="1"/>
        <v>2329</v>
      </c>
      <c r="N8" s="11">
        <f t="shared" si="1"/>
        <v>1643</v>
      </c>
      <c r="O8" s="11">
        <f t="shared" si="1"/>
        <v>69389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9118</v>
      </c>
      <c r="C9" s="11">
        <v>9323</v>
      </c>
      <c r="D9" s="11">
        <v>6903</v>
      </c>
      <c r="E9" s="11">
        <v>1003</v>
      </c>
      <c r="F9" s="11">
        <v>5471</v>
      </c>
      <c r="G9" s="11">
        <v>6767</v>
      </c>
      <c r="H9" s="11">
        <v>1142</v>
      </c>
      <c r="I9" s="11">
        <v>7992</v>
      </c>
      <c r="J9" s="11">
        <v>6327</v>
      </c>
      <c r="K9" s="11">
        <v>6758</v>
      </c>
      <c r="L9" s="11">
        <v>4599</v>
      </c>
      <c r="M9" s="11">
        <v>2328</v>
      </c>
      <c r="N9" s="11">
        <v>1633</v>
      </c>
      <c r="O9" s="11">
        <f>SUM(B9:N9)</f>
        <v>69364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0</v>
      </c>
      <c r="M10" s="13">
        <v>1</v>
      </c>
      <c r="N10" s="13">
        <v>10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124895</v>
      </c>
      <c r="C11" s="13">
        <v>84571</v>
      </c>
      <c r="D11" s="13">
        <v>90752</v>
      </c>
      <c r="E11" s="13">
        <v>19600</v>
      </c>
      <c r="F11" s="13">
        <v>75769</v>
      </c>
      <c r="G11" s="13">
        <v>99992</v>
      </c>
      <c r="H11" s="13">
        <v>12148</v>
      </c>
      <c r="I11" s="13">
        <v>75834</v>
      </c>
      <c r="J11" s="13">
        <v>74259</v>
      </c>
      <c r="K11" s="13">
        <v>125908</v>
      </c>
      <c r="L11" s="13">
        <v>90690</v>
      </c>
      <c r="M11" s="13">
        <v>36556</v>
      </c>
      <c r="N11" s="13">
        <v>20148</v>
      </c>
      <c r="O11" s="11">
        <f>SUM(B11:N11)</f>
        <v>931122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1.223227552829595</v>
      </c>
      <c r="C16" s="19">
        <v>1.283503906340287</v>
      </c>
      <c r="D16" s="19">
        <v>1.33858508043104</v>
      </c>
      <c r="E16" s="19">
        <v>0.95994191931402</v>
      </c>
      <c r="F16" s="19">
        <v>1.366923946761068</v>
      </c>
      <c r="G16" s="19">
        <v>1.522350251421405</v>
      </c>
      <c r="H16" s="19">
        <v>1.92438642457624</v>
      </c>
      <c r="I16" s="19">
        <v>1.228902182756389</v>
      </c>
      <c r="J16" s="19">
        <v>1.376759288122338</v>
      </c>
      <c r="K16" s="19">
        <v>1.187046907152379</v>
      </c>
      <c r="L16" s="19">
        <v>1.25486248101709</v>
      </c>
      <c r="M16" s="19">
        <v>1.272790754188428</v>
      </c>
      <c r="N16" s="19">
        <v>1.156882120134912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 aca="true" t="shared" si="2" ref="B18:O18">SUM(B19:B29)</f>
        <v>494319.07</v>
      </c>
      <c r="C18" s="24">
        <f t="shared" si="2"/>
        <v>356914.49000000005</v>
      </c>
      <c r="D18" s="24">
        <f t="shared" si="2"/>
        <v>327310.42</v>
      </c>
      <c r="E18" s="24">
        <f t="shared" si="2"/>
        <v>91820.65</v>
      </c>
      <c r="F18" s="24">
        <f t="shared" si="2"/>
        <v>322827.46</v>
      </c>
      <c r="G18" s="24">
        <f t="shared" si="2"/>
        <v>416427.66000000003</v>
      </c>
      <c r="H18" s="24">
        <f t="shared" si="2"/>
        <v>82120.7</v>
      </c>
      <c r="I18" s="24">
        <f t="shared" si="2"/>
        <v>323139.6500000001</v>
      </c>
      <c r="J18" s="24">
        <f t="shared" si="2"/>
        <v>321303.12000000005</v>
      </c>
      <c r="K18" s="24">
        <f t="shared" si="2"/>
        <v>450498.81000000006</v>
      </c>
      <c r="L18" s="24">
        <f t="shared" si="2"/>
        <v>395745.38</v>
      </c>
      <c r="M18" s="24">
        <f t="shared" si="2"/>
        <v>194626.23999999993</v>
      </c>
      <c r="N18" s="24">
        <f t="shared" si="2"/>
        <v>88765.93999999997</v>
      </c>
      <c r="O18" s="24">
        <f t="shared" si="2"/>
        <v>3865819.5900000003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338503.44</v>
      </c>
      <c r="C19" s="30">
        <f t="shared" si="3"/>
        <v>245007</v>
      </c>
      <c r="D19" s="30">
        <f t="shared" si="3"/>
        <v>223473.7</v>
      </c>
      <c r="E19" s="30">
        <f t="shared" si="3"/>
        <v>80547.43</v>
      </c>
      <c r="F19" s="30">
        <f t="shared" si="3"/>
        <v>215489.1</v>
      </c>
      <c r="G19" s="30">
        <f t="shared" si="3"/>
        <v>232990.84</v>
      </c>
      <c r="H19" s="30">
        <f t="shared" si="3"/>
        <v>38942.36</v>
      </c>
      <c r="I19" s="30">
        <f t="shared" si="3"/>
        <v>217200.94</v>
      </c>
      <c r="J19" s="30">
        <f t="shared" si="3"/>
        <v>210007.12</v>
      </c>
      <c r="K19" s="30">
        <f t="shared" si="3"/>
        <v>326823.25</v>
      </c>
      <c r="L19" s="30">
        <f t="shared" si="3"/>
        <v>267266.59</v>
      </c>
      <c r="M19" s="30">
        <f t="shared" si="3"/>
        <v>125851.3</v>
      </c>
      <c r="N19" s="30">
        <f t="shared" si="3"/>
        <v>63705.99</v>
      </c>
      <c r="O19" s="30">
        <f>SUM(B19:N19)</f>
        <v>2585809.06</v>
      </c>
    </row>
    <row r="20" spans="1:23" ht="18.75" customHeight="1">
      <c r="A20" s="26" t="s">
        <v>35</v>
      </c>
      <c r="B20" s="30">
        <f>IF(B16&lt;&gt;0,ROUND((B16-1)*B19,2),0)</f>
        <v>75563.29</v>
      </c>
      <c r="C20" s="30">
        <f aca="true" t="shared" si="4" ref="C20:N20">IF(C16&lt;&gt;0,ROUND((C16-1)*C19,2),0)</f>
        <v>69460.44</v>
      </c>
      <c r="D20" s="30">
        <f t="shared" si="4"/>
        <v>75664.86</v>
      </c>
      <c r="E20" s="30">
        <f t="shared" si="4"/>
        <v>-3226.58</v>
      </c>
      <c r="F20" s="30">
        <f t="shared" si="4"/>
        <v>79068.11</v>
      </c>
      <c r="G20" s="30">
        <f t="shared" si="4"/>
        <v>121702.82</v>
      </c>
      <c r="H20" s="30">
        <f t="shared" si="4"/>
        <v>35997.79</v>
      </c>
      <c r="I20" s="30">
        <f t="shared" si="4"/>
        <v>49717.77</v>
      </c>
      <c r="J20" s="30">
        <f t="shared" si="4"/>
        <v>79122.13</v>
      </c>
      <c r="K20" s="30">
        <f t="shared" si="4"/>
        <v>61131.28</v>
      </c>
      <c r="L20" s="30">
        <f t="shared" si="4"/>
        <v>68116.23</v>
      </c>
      <c r="M20" s="30">
        <f t="shared" si="4"/>
        <v>34331.07</v>
      </c>
      <c r="N20" s="30">
        <f t="shared" si="4"/>
        <v>9994.33</v>
      </c>
      <c r="O20" s="30">
        <f aca="true" t="shared" si="5" ref="O19:O29">SUM(B20:N20)</f>
        <v>756643.5399999999</v>
      </c>
      <c r="W20" s="62"/>
    </row>
    <row r="21" spans="1:15" ht="18.75" customHeight="1">
      <c r="A21" s="26" t="s">
        <v>36</v>
      </c>
      <c r="B21" s="30">
        <v>22215.01</v>
      </c>
      <c r="C21" s="30">
        <v>16394.21</v>
      </c>
      <c r="D21" s="30">
        <v>11679.68</v>
      </c>
      <c r="E21" s="30">
        <v>4842.68</v>
      </c>
      <c r="F21" s="30">
        <v>12887.87</v>
      </c>
      <c r="G21" s="30">
        <v>21258.31</v>
      </c>
      <c r="H21" s="30">
        <v>2203.73</v>
      </c>
      <c r="I21" s="30">
        <v>17299.4</v>
      </c>
      <c r="J21" s="30">
        <v>15508.06</v>
      </c>
      <c r="K21" s="30">
        <v>22868.09</v>
      </c>
      <c r="L21" s="30">
        <v>21305.34</v>
      </c>
      <c r="M21" s="30">
        <v>10563.33</v>
      </c>
      <c r="N21" s="30">
        <v>5464.85</v>
      </c>
      <c r="O21" s="30">
        <f t="shared" si="5"/>
        <v>184490.55999999997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1261.51</v>
      </c>
      <c r="C24" s="30">
        <v>958.34</v>
      </c>
      <c r="D24" s="30">
        <v>855.57</v>
      </c>
      <c r="E24" s="30">
        <v>238.94</v>
      </c>
      <c r="F24" s="30">
        <v>853</v>
      </c>
      <c r="G24" s="30">
        <v>1081.66</v>
      </c>
      <c r="H24" s="30">
        <v>213.25</v>
      </c>
      <c r="I24" s="30">
        <v>819.6</v>
      </c>
      <c r="J24" s="30">
        <v>853</v>
      </c>
      <c r="K24" s="30">
        <v>1181.86</v>
      </c>
      <c r="L24" s="30">
        <v>1027.71</v>
      </c>
      <c r="M24" s="30">
        <v>483.02</v>
      </c>
      <c r="N24" s="30">
        <v>226.12</v>
      </c>
      <c r="O24" s="30">
        <f t="shared" si="5"/>
        <v>10053.580000000004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+B32+B34+B47+B48+B51-B52</f>
        <v>-442191.1399999999</v>
      </c>
      <c r="C31" s="30">
        <f>+C32+C34+C47+C48+C51-C52</f>
        <v>-336115.2399999999</v>
      </c>
      <c r="D31" s="30">
        <f t="shared" si="6"/>
        <v>-36631.46</v>
      </c>
      <c r="E31" s="30">
        <f t="shared" si="6"/>
        <v>-5741.87</v>
      </c>
      <c r="F31" s="30">
        <f t="shared" si="6"/>
        <v>-28815.600000000002</v>
      </c>
      <c r="G31" s="30">
        <f t="shared" si="6"/>
        <v>-35789.52</v>
      </c>
      <c r="H31" s="30">
        <f t="shared" si="6"/>
        <v>-17810.329999999998</v>
      </c>
      <c r="I31" s="30">
        <f t="shared" si="6"/>
        <v>-39722.28</v>
      </c>
      <c r="J31" s="30">
        <f t="shared" si="6"/>
        <v>-32582</v>
      </c>
      <c r="K31" s="30">
        <f t="shared" si="6"/>
        <v>-414807.78000000026</v>
      </c>
      <c r="L31" s="30">
        <f t="shared" si="6"/>
        <v>-360216.0800000001</v>
      </c>
      <c r="M31" s="30">
        <f t="shared" si="6"/>
        <v>-12929.11</v>
      </c>
      <c r="N31" s="30">
        <f t="shared" si="6"/>
        <v>-8442.45</v>
      </c>
      <c r="O31" s="30">
        <f t="shared" si="6"/>
        <v>-1771794.8599999994</v>
      </c>
    </row>
    <row r="32" spans="1:15" ht="18.75" customHeight="1">
      <c r="A32" s="26" t="s">
        <v>40</v>
      </c>
      <c r="B32" s="31">
        <f>+B33</f>
        <v>-40119.2</v>
      </c>
      <c r="C32" s="31">
        <f>+C33</f>
        <v>-41021.2</v>
      </c>
      <c r="D32" s="31">
        <f aca="true" t="shared" si="7" ref="D32:O32">+D33</f>
        <v>-30373.2</v>
      </c>
      <c r="E32" s="31">
        <f t="shared" si="7"/>
        <v>-4413.2</v>
      </c>
      <c r="F32" s="31">
        <f t="shared" si="7"/>
        <v>-24072.4</v>
      </c>
      <c r="G32" s="31">
        <f t="shared" si="7"/>
        <v>-29774.8</v>
      </c>
      <c r="H32" s="31">
        <f t="shared" si="7"/>
        <v>-5024.8</v>
      </c>
      <c r="I32" s="31">
        <f t="shared" si="7"/>
        <v>-35164.8</v>
      </c>
      <c r="J32" s="31">
        <f t="shared" si="7"/>
        <v>-27838.8</v>
      </c>
      <c r="K32" s="31">
        <f t="shared" si="7"/>
        <v>-29735.2</v>
      </c>
      <c r="L32" s="31">
        <f t="shared" si="7"/>
        <v>-20235.6</v>
      </c>
      <c r="M32" s="31">
        <f t="shared" si="7"/>
        <v>-10243.2</v>
      </c>
      <c r="N32" s="31">
        <f t="shared" si="7"/>
        <v>-7185.2</v>
      </c>
      <c r="O32" s="31">
        <f t="shared" si="7"/>
        <v>-305201.6</v>
      </c>
    </row>
    <row r="33" spans="1:26" ht="18.75" customHeight="1">
      <c r="A33" s="27" t="s">
        <v>41</v>
      </c>
      <c r="B33" s="16">
        <f>ROUND((-B9)*$G$3,2)</f>
        <v>-40119.2</v>
      </c>
      <c r="C33" s="16">
        <f aca="true" t="shared" si="8" ref="C33:N33">ROUND((-C9)*$G$3,2)</f>
        <v>-41021.2</v>
      </c>
      <c r="D33" s="16">
        <f t="shared" si="8"/>
        <v>-30373.2</v>
      </c>
      <c r="E33" s="16">
        <f t="shared" si="8"/>
        <v>-4413.2</v>
      </c>
      <c r="F33" s="16">
        <f t="shared" si="8"/>
        <v>-24072.4</v>
      </c>
      <c r="G33" s="16">
        <f t="shared" si="8"/>
        <v>-29774.8</v>
      </c>
      <c r="H33" s="16">
        <f t="shared" si="8"/>
        <v>-5024.8</v>
      </c>
      <c r="I33" s="16">
        <f t="shared" si="8"/>
        <v>-35164.8</v>
      </c>
      <c r="J33" s="16">
        <f t="shared" si="8"/>
        <v>-27838.8</v>
      </c>
      <c r="K33" s="16">
        <f t="shared" si="8"/>
        <v>-29735.2</v>
      </c>
      <c r="L33" s="16">
        <f t="shared" si="8"/>
        <v>-20235.6</v>
      </c>
      <c r="M33" s="16">
        <f t="shared" si="8"/>
        <v>-10243.2</v>
      </c>
      <c r="N33" s="16">
        <f t="shared" si="8"/>
        <v>-7185.2</v>
      </c>
      <c r="O33" s="32">
        <f aca="true" t="shared" si="9" ref="O33:O52">SUM(B33:N33)</f>
        <v>-305201.6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SUM(B35:B45)</f>
        <v>-7014.8</v>
      </c>
      <c r="C34" s="31">
        <f aca="true" t="shared" si="10" ref="C34:O34">SUM(C35:C45)</f>
        <v>-5328.96</v>
      </c>
      <c r="D34" s="31">
        <f t="shared" si="10"/>
        <v>-6258.26</v>
      </c>
      <c r="E34" s="31">
        <f t="shared" si="10"/>
        <v>-1328.67</v>
      </c>
      <c r="F34" s="31">
        <f t="shared" si="10"/>
        <v>-4743.2</v>
      </c>
      <c r="G34" s="31">
        <f t="shared" si="10"/>
        <v>-6014.72</v>
      </c>
      <c r="H34" s="31">
        <f t="shared" si="10"/>
        <v>-12411.349999999999</v>
      </c>
      <c r="I34" s="31">
        <f t="shared" si="10"/>
        <v>-4557.48</v>
      </c>
      <c r="J34" s="31">
        <f t="shared" si="10"/>
        <v>-4743.2</v>
      </c>
      <c r="K34" s="31">
        <f t="shared" si="10"/>
        <v>-6571.91</v>
      </c>
      <c r="L34" s="31">
        <f t="shared" si="10"/>
        <v>-5714.7</v>
      </c>
      <c r="M34" s="31">
        <f t="shared" si="10"/>
        <v>-2685.91</v>
      </c>
      <c r="N34" s="31">
        <f t="shared" si="10"/>
        <v>-1257.25</v>
      </c>
      <c r="O34" s="31">
        <f t="shared" si="10"/>
        <v>-68630.41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-3741.85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-3741.85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-7014.8</v>
      </c>
      <c r="C43" s="33">
        <v>-5328.96</v>
      </c>
      <c r="D43" s="33">
        <v>-4757.49</v>
      </c>
      <c r="E43" s="33">
        <v>-1328.67</v>
      </c>
      <c r="F43" s="33">
        <v>-4743.2</v>
      </c>
      <c r="G43" s="33">
        <v>-6014.72</v>
      </c>
      <c r="H43" s="33">
        <v>-1185.8</v>
      </c>
      <c r="I43" s="33">
        <v>-4557.48</v>
      </c>
      <c r="J43" s="33">
        <v>-4743.2</v>
      </c>
      <c r="K43" s="33">
        <v>-6571.91</v>
      </c>
      <c r="L43" s="33">
        <v>-5714.7</v>
      </c>
      <c r="M43" s="33">
        <v>-2685.91</v>
      </c>
      <c r="N43" s="33">
        <v>-1257.25</v>
      </c>
      <c r="O43" s="33">
        <f t="shared" si="9"/>
        <v>-55904.09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-7483.7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-7483.7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-1500.77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-1500.77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-374.18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-374.18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>+B18+B31</f>
        <v>52127.93000000011</v>
      </c>
      <c r="C50" s="36">
        <f>+C18+C31</f>
        <v>20799.250000000175</v>
      </c>
      <c r="D50" s="36">
        <f>+D18+D31</f>
        <v>290678.95999999996</v>
      </c>
      <c r="E50" s="36">
        <f>+E18+E31</f>
        <v>86078.78</v>
      </c>
      <c r="F50" s="36">
        <f>+F18+F31</f>
        <v>294011.86000000004</v>
      </c>
      <c r="G50" s="36">
        <f>+G18+G31</f>
        <v>380638.14</v>
      </c>
      <c r="H50" s="36">
        <f>+H18+H31</f>
        <v>64310.369999999995</v>
      </c>
      <c r="I50" s="36">
        <f>+I18+I31</f>
        <v>283417.3700000001</v>
      </c>
      <c r="J50" s="36">
        <f>+J18+J31</f>
        <v>288721.12000000005</v>
      </c>
      <c r="K50" s="36">
        <f>+K18+K31</f>
        <v>35691.029999999795</v>
      </c>
      <c r="L50" s="36">
        <f>+L18+L31</f>
        <v>35529.29999999993</v>
      </c>
      <c r="M50" s="36">
        <f>+M18+M31</f>
        <v>181697.12999999995</v>
      </c>
      <c r="N50" s="36">
        <f>+N18+N31</f>
        <v>80323.48999999998</v>
      </c>
      <c r="O50" s="36">
        <f>SUM(B50:N50)</f>
        <v>2094024.7300000002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-1814500.69</v>
      </c>
      <c r="C51" s="33">
        <v>-1186216.94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-1511407.05</v>
      </c>
      <c r="L51" s="33">
        <v>-1417000.02</v>
      </c>
      <c r="M51" s="33">
        <v>0</v>
      </c>
      <c r="N51" s="33">
        <v>0</v>
      </c>
      <c r="O51" s="16">
        <f>SUM(B51:N51)</f>
        <v>-5929124.699999999</v>
      </c>
      <c r="P51"/>
      <c r="Q51"/>
      <c r="R51"/>
      <c r="S51"/>
    </row>
    <row r="52" spans="1:19" ht="18.75" customHeight="1">
      <c r="A52" s="37" t="s">
        <v>54</v>
      </c>
      <c r="B52" s="33">
        <v>-1419443.55</v>
      </c>
      <c r="C52" s="33">
        <v>-896451.86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-1132906.38</v>
      </c>
      <c r="L52" s="33">
        <v>-1082734.24</v>
      </c>
      <c r="M52" s="33">
        <v>0</v>
      </c>
      <c r="N52" s="33">
        <v>0</v>
      </c>
      <c r="O52" s="16">
        <f t="shared" si="9"/>
        <v>-4531536.03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1" ref="B56:O56">SUM(B57:B67)</f>
        <v>52127.93</v>
      </c>
      <c r="C56" s="51">
        <f t="shared" si="11"/>
        <v>20799.26</v>
      </c>
      <c r="D56" s="51">
        <f t="shared" si="11"/>
        <v>290678.96</v>
      </c>
      <c r="E56" s="51">
        <f t="shared" si="11"/>
        <v>86078.78</v>
      </c>
      <c r="F56" s="51">
        <f t="shared" si="11"/>
        <v>294011.86</v>
      </c>
      <c r="G56" s="51">
        <f t="shared" si="11"/>
        <v>380638.15</v>
      </c>
      <c r="H56" s="51">
        <f t="shared" si="11"/>
        <v>64310.36</v>
      </c>
      <c r="I56" s="51">
        <f t="shared" si="11"/>
        <v>283417.37</v>
      </c>
      <c r="J56" s="51">
        <f t="shared" si="11"/>
        <v>288721.11</v>
      </c>
      <c r="K56" s="51">
        <f t="shared" si="11"/>
        <v>35691.03</v>
      </c>
      <c r="L56" s="51">
        <f t="shared" si="11"/>
        <v>35529.29</v>
      </c>
      <c r="M56" s="51">
        <f t="shared" si="11"/>
        <v>181697.13</v>
      </c>
      <c r="N56" s="51">
        <f t="shared" si="11"/>
        <v>80323.49</v>
      </c>
      <c r="O56" s="36">
        <f t="shared" si="11"/>
        <v>2094024.72</v>
      </c>
      <c r="Q56"/>
    </row>
    <row r="57" spans="1:18" ht="18.75" customHeight="1">
      <c r="A57" s="26" t="s">
        <v>56</v>
      </c>
      <c r="B57" s="51">
        <v>52127.93</v>
      </c>
      <c r="C57" s="51">
        <v>20799.26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72927.19</v>
      </c>
      <c r="P57"/>
      <c r="Q57"/>
      <c r="R57" s="43"/>
    </row>
    <row r="58" spans="1:16" ht="18.75" customHeight="1">
      <c r="A58" s="26" t="s">
        <v>57</v>
      </c>
      <c r="B58" s="51">
        <v>0</v>
      </c>
      <c r="C58" s="51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2" ref="O58:O67">SUM(B58:N58)</f>
        <v>0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290678.96</v>
      </c>
      <c r="E59" s="52">
        <v>0</v>
      </c>
      <c r="F59" s="52">
        <v>0</v>
      </c>
      <c r="G59" s="52">
        <v>0</v>
      </c>
      <c r="H59" s="51">
        <v>64310.36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354989.32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86078.78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86078.78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294011.86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2"/>
        <v>294011.86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380638.15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380638.15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283417.37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2"/>
        <v>283417.37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288721.11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2"/>
        <v>288721.11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35691.03</v>
      </c>
      <c r="L65" s="31">
        <v>35529.29</v>
      </c>
      <c r="M65" s="52">
        <v>0</v>
      </c>
      <c r="N65" s="52">
        <v>0</v>
      </c>
      <c r="O65" s="36">
        <f t="shared" si="12"/>
        <v>71220.32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181697.13</v>
      </c>
      <c r="N66" s="52">
        <v>0</v>
      </c>
      <c r="O66" s="36">
        <f t="shared" si="12"/>
        <v>181697.13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80323.49</v>
      </c>
      <c r="O67" s="55">
        <f t="shared" si="12"/>
        <v>80323.49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2022-03-08T21:45:35Z</dcterms:modified>
  <cp:category/>
  <cp:version/>
  <cp:contentType/>
  <cp:contentStatus/>
</cp:coreProperties>
</file>