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<sst xmlns="http://schemas.openxmlformats.org/spreadsheetml/2006/main" count="85" uniqueCount="82">
  <si>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</si>
  <si>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</si>
  <si>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</si>
  <si>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</si>
  <si>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</si>
  <si>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</si>
  <si>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</si>
  <si>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</si>
  <si>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</si>
  <si>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</si>
  <si>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</si>
  <si>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</si>
  <si>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</si>
  <si>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</si>
  <si>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</si>
  <si>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</si>
  <si>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</si>
  <si>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</si>
  <si>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</si>
  <si>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</si>
  <si>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</si>
  <si>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</si>
  <si>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</si>
  <si>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</si>
  <si>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</si>
  <si>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</si>
  <si>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</si>
  <si>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</si>
  <si>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</si>
  <si>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</si>
  <si>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</si>
  <si>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</si>
  <si>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</si>
  <si>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</si>
  <si>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</si>
  <si>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</si>
  <si>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</si>
  <si>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</si>
  <si>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</si>
  <si>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</si>
  <si>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</si>
  <si>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</si>
  <si>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</si>
  <si>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</si>
  <si>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</si>
  <si>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</si>
  <si>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</si>
  <si>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</si>
  <si>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</si>
  <si>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</si>
  <si>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</si>
  <si>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</si>
  <si>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</si>
  <si>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</si>
  <si>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</si>
  <si>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</si>
  <si>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</si>
  <si>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</si>
  <si>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</si>
  <si>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</si>
  <si>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</si>
  <si>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</si>
  <si>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</si>
  <si>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</si>
  <si>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</si>
  <si>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</si>
  <si>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</si>
  <si>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</si>
  <si>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25/02/22 - VENCIMENTO 08/03/22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</si>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</sst>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381366</v>
      </c>
      <c r="C7" s="9">
        <f t="shared" si="0"/>
        <v>269121</v>
      </c>
      <c r="D7" s="9">
        <f t="shared" si="0"/>
        <v>260454</v>
      </c>
      <c r="E7" s="9">
        <f t="shared" si="0"/>
        <v>62109</v>
      </c>
      <c r="F7" s="9">
        <f t="shared" si="0"/>
        <v>225984</v>
      </c>
      <c r="G7" s="9">
        <f t="shared" si="0"/>
        <v>346770</v>
      </c>
      <c r="H7" s="9">
        <f t="shared" si="0"/>
        <v>40976</v>
      </c>
      <c r="I7" s="9">
        <f t="shared" si="0"/>
        <v>272762</v>
      </c>
      <c r="J7" s="9">
        <f t="shared" si="0"/>
        <v>228148</v>
      </c>
      <c r="K7" s="9">
        <f t="shared" si="0"/>
        <v>348105</v>
      </c>
      <c r="L7" s="9">
        <f t="shared" si="0"/>
        <v>262155</v>
      </c>
      <c r="M7" s="9">
        <f t="shared" si="0"/>
        <v>122960</v>
      </c>
      <c r="N7" s="9">
        <f t="shared" si="0"/>
        <v>78588</v>
      </c>
      <c r="O7" s="9">
        <f t="shared" si="0"/>
        <v>2899498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17483</v>
      </c>
      <c r="C8" s="11">
        <f t="shared" si="1"/>
        <v>17554</v>
      </c>
      <c r="D8" s="11">
        <f t="shared" si="1"/>
        <v>11768</v>
      </c>
      <c r="E8" s="11">
        <f t="shared" si="1"/>
        <v>2495</v>
      </c>
      <c r="F8" s="11">
        <f t="shared" si="1"/>
        <v>9657</v>
      </c>
      <c r="G8" s="11">
        <f t="shared" si="1"/>
        <v>14471</v>
      </c>
      <c r="H8" s="11">
        <f t="shared" si="1"/>
        <v>2372</v>
      </c>
      <c r="I8" s="11">
        <f t="shared" si="1"/>
        <v>18108</v>
      </c>
      <c r="J8" s="11">
        <f t="shared" si="1"/>
        <v>13082</v>
      </c>
      <c r="K8" s="11">
        <f t="shared" si="1"/>
        <v>11314</v>
      </c>
      <c r="L8" s="11">
        <f t="shared" si="1"/>
        <v>8863</v>
      </c>
      <c r="M8" s="11">
        <f t="shared" si="1"/>
        <v>6019</v>
      </c>
      <c r="N8" s="11">
        <f t="shared" si="1"/>
        <v>4906</v>
      </c>
      <c r="O8" s="11">
        <f t="shared" si="1"/>
        <v>138092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17483</v>
      </c>
      <c r="C9" s="11">
        <v>17554</v>
      </c>
      <c r="D9" s="11">
        <v>11768</v>
      </c>
      <c r="E9" s="11">
        <v>2495</v>
      </c>
      <c r="F9" s="11">
        <v>9657</v>
      </c>
      <c r="G9" s="11">
        <v>14471</v>
      </c>
      <c r="H9" s="11">
        <v>2372</v>
      </c>
      <c r="I9" s="11">
        <v>18100</v>
      </c>
      <c r="J9" s="11">
        <v>13082</v>
      </c>
      <c r="K9" s="11">
        <v>11295</v>
      </c>
      <c r="L9" s="11">
        <v>8863</v>
      </c>
      <c r="M9" s="11">
        <v>6010</v>
      </c>
      <c r="N9" s="11">
        <v>4888</v>
      </c>
      <c r="O9" s="11">
        <f>SUM(B9:N9)</f>
        <v>138038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8</v>
      </c>
      <c r="J10" s="13">
        <v>0</v>
      </c>
      <c r="K10" s="13">
        <v>19</v>
      </c>
      <c r="L10" s="13">
        <v>0</v>
      </c>
      <c r="M10" s="13">
        <v>9</v>
      </c>
      <c r="N10" s="13">
        <v>18</v>
      </c>
      <c r="O10" s="11">
        <f>SUM(B10:N10)</f>
        <v>54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363883</v>
      </c>
      <c r="C11" s="13">
        <v>251567</v>
      </c>
      <c r="D11" s="13">
        <v>248686</v>
      </c>
      <c r="E11" s="13">
        <v>59614</v>
      </c>
      <c r="F11" s="13">
        <v>216327</v>
      </c>
      <c r="G11" s="13">
        <v>332299</v>
      </c>
      <c r="H11" s="13">
        <v>38604</v>
      </c>
      <c r="I11" s="13">
        <v>254654</v>
      </c>
      <c r="J11" s="13">
        <v>215066</v>
      </c>
      <c r="K11" s="13">
        <v>336791</v>
      </c>
      <c r="L11" s="13">
        <v>253292</v>
      </c>
      <c r="M11" s="13">
        <v>116941</v>
      </c>
      <c r="N11" s="13">
        <v>73682</v>
      </c>
      <c r="O11" s="11">
        <f>SUM(B11:N11)</f>
        <v>2761406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1.219331949492416</v>
      </c>
      <c r="C16" s="19">
        <v>1.262156639235079</v>
      </c>
      <c r="D16" s="19">
        <v>1.221919395751968</v>
      </c>
      <c r="E16" s="19">
        <v>0.975179076529383</v>
      </c>
      <c r="F16" s="19">
        <v>1.347716583709735</v>
      </c>
      <c r="G16" s="19">
        <v>1.509158308831174</v>
      </c>
      <c r="H16" s="19">
        <v>1.757048481726501</v>
      </c>
      <c r="I16" s="19">
        <v>1.228902182756389</v>
      </c>
      <c r="J16" s="19">
        <v>1.304955522009894</v>
      </c>
      <c r="K16" s="19">
        <v>1.145686385553467</v>
      </c>
      <c r="L16" s="19">
        <v>1.22021143998311</v>
      </c>
      <c r="M16" s="19">
        <v>1.277352757795568</v>
      </c>
      <c r="N16" s="19">
        <v>1.156882120134912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 aca="true" t="shared" si="2" ref="B18:O18">SUM(B19:B29)</f>
        <v>1288614.7799999998</v>
      </c>
      <c r="C18" s="24">
        <f t="shared" si="2"/>
        <v>951372.77</v>
      </c>
      <c r="D18" s="24">
        <f t="shared" si="2"/>
        <v>766223.3</v>
      </c>
      <c r="E18" s="24">
        <f t="shared" si="2"/>
        <v>256507.86000000002</v>
      </c>
      <c r="F18" s="24">
        <f t="shared" si="2"/>
        <v>851488.56</v>
      </c>
      <c r="G18" s="24">
        <f t="shared" si="2"/>
        <v>1227947.6099999999</v>
      </c>
      <c r="H18" s="24">
        <f t="shared" si="2"/>
        <v>220320.93000000002</v>
      </c>
      <c r="I18" s="24">
        <f t="shared" si="2"/>
        <v>938566.4400000001</v>
      </c>
      <c r="J18" s="24">
        <f t="shared" si="2"/>
        <v>824517.1499999999</v>
      </c>
      <c r="K18" s="24">
        <f t="shared" si="2"/>
        <v>1070146.94</v>
      </c>
      <c r="L18" s="24">
        <f t="shared" si="2"/>
        <v>980947.6700000002</v>
      </c>
      <c r="M18" s="24">
        <f t="shared" si="2"/>
        <v>552332.4500000001</v>
      </c>
      <c r="N18" s="24">
        <f t="shared" si="2"/>
        <v>287825.06</v>
      </c>
      <c r="O18" s="24">
        <f t="shared" si="2"/>
        <v>10216811.519999998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963292.38</v>
      </c>
      <c r="C19" s="30">
        <f t="shared" si="3"/>
        <v>702244.34</v>
      </c>
      <c r="D19" s="30">
        <f t="shared" si="3"/>
        <v>596022.93</v>
      </c>
      <c r="E19" s="30">
        <f t="shared" si="3"/>
        <v>242815.14</v>
      </c>
      <c r="F19" s="30">
        <f t="shared" si="3"/>
        <v>599422.56</v>
      </c>
      <c r="G19" s="30">
        <f t="shared" si="3"/>
        <v>756790.85</v>
      </c>
      <c r="H19" s="30">
        <f t="shared" si="3"/>
        <v>120067.88</v>
      </c>
      <c r="I19" s="30">
        <f t="shared" si="3"/>
        <v>706726.34</v>
      </c>
      <c r="J19" s="30">
        <f t="shared" si="3"/>
        <v>594553.69</v>
      </c>
      <c r="K19" s="30">
        <f t="shared" si="3"/>
        <v>857487.05</v>
      </c>
      <c r="L19" s="30">
        <f t="shared" si="3"/>
        <v>735292.34</v>
      </c>
      <c r="M19" s="30">
        <f t="shared" si="3"/>
        <v>397960.04</v>
      </c>
      <c r="N19" s="30">
        <f t="shared" si="3"/>
        <v>229752.02</v>
      </c>
      <c r="O19" s="30">
        <f aca="true" t="shared" si="4" ref="O19:O29">SUM(B19:N19)</f>
        <v>7502427.559999999</v>
      </c>
    </row>
    <row r="20" spans="1:23" ht="18.75" customHeight="1">
      <c r="A20" s="26" t="s">
        <v>35</v>
      </c>
      <c r="B20" s="30">
        <f>IF(B16&lt;&gt;0,ROUND((B16-1)*B19,2),0)</f>
        <v>211280.8</v>
      </c>
      <c r="C20" s="30">
        <f aca="true" t="shared" si="5" ref="C20:N20">IF(C16&lt;&gt;0,ROUND((C16-1)*C19,2),0)</f>
        <v>184098.02</v>
      </c>
      <c r="D20" s="30">
        <f t="shared" si="5"/>
        <v>132269.05</v>
      </c>
      <c r="E20" s="30">
        <f t="shared" si="5"/>
        <v>-6026.9</v>
      </c>
      <c r="F20" s="30">
        <f t="shared" si="5"/>
        <v>208429.16</v>
      </c>
      <c r="G20" s="30">
        <f t="shared" si="5"/>
        <v>385326.35</v>
      </c>
      <c r="H20" s="30">
        <f t="shared" si="5"/>
        <v>90897.21</v>
      </c>
      <c r="I20" s="30">
        <f t="shared" si="5"/>
        <v>161771.2</v>
      </c>
      <c r="J20" s="30">
        <f t="shared" si="5"/>
        <v>181312.43</v>
      </c>
      <c r="K20" s="30">
        <f t="shared" si="5"/>
        <v>124924.19</v>
      </c>
      <c r="L20" s="30">
        <f t="shared" si="5"/>
        <v>161919.78</v>
      </c>
      <c r="M20" s="30">
        <f t="shared" si="5"/>
        <v>110375.31</v>
      </c>
      <c r="N20" s="30">
        <f t="shared" si="5"/>
        <v>36043.98</v>
      </c>
      <c r="O20" s="30">
        <f t="shared" si="4"/>
        <v>1982620.5799999998</v>
      </c>
      <c r="W20" s="62"/>
    </row>
    <row r="21" spans="1:15" ht="18.75" customHeight="1">
      <c r="A21" s="26" t="s">
        <v>36</v>
      </c>
      <c r="B21" s="30">
        <v>56137.87</v>
      </c>
      <c r="C21" s="30">
        <v>39088.05</v>
      </c>
      <c r="D21" s="30">
        <v>21621.56</v>
      </c>
      <c r="E21" s="30">
        <v>10075.34</v>
      </c>
      <c r="F21" s="30">
        <v>28352.09</v>
      </c>
      <c r="G21" s="30">
        <v>45349.58</v>
      </c>
      <c r="H21" s="30">
        <v>4397.01</v>
      </c>
      <c r="I21" s="30">
        <v>31142.22</v>
      </c>
      <c r="J21" s="30">
        <v>32105.98</v>
      </c>
      <c r="K21" s="30">
        <v>48298.45</v>
      </c>
      <c r="L21" s="30">
        <v>44842.77</v>
      </c>
      <c r="M21" s="30">
        <v>20119.13</v>
      </c>
      <c r="N21" s="30">
        <v>12400.05</v>
      </c>
      <c r="O21" s="30">
        <f t="shared" si="4"/>
        <v>393930.10000000003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71</v>
      </c>
      <c r="B24" s="30">
        <v>1127.91</v>
      </c>
      <c r="C24" s="30">
        <v>847.86</v>
      </c>
      <c r="D24" s="30">
        <v>673.15</v>
      </c>
      <c r="E24" s="30">
        <v>226.1</v>
      </c>
      <c r="F24" s="30">
        <v>755.37</v>
      </c>
      <c r="G24" s="30">
        <v>1086.8</v>
      </c>
      <c r="H24" s="30">
        <v>195.26</v>
      </c>
      <c r="I24" s="30">
        <v>824.74</v>
      </c>
      <c r="J24" s="30">
        <v>732.24</v>
      </c>
      <c r="K24" s="30">
        <v>942.92</v>
      </c>
      <c r="L24" s="30">
        <v>863.27</v>
      </c>
      <c r="M24" s="30">
        <v>480.45</v>
      </c>
      <c r="N24" s="30">
        <v>254.36</v>
      </c>
      <c r="O24" s="30">
        <f t="shared" si="4"/>
        <v>9010.43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>+B32+B34+B47+B48+B51-B52</f>
        <v>-1236486.8500000006</v>
      </c>
      <c r="C31" s="30">
        <f>+C32+C34+C47+C48+C51-C52</f>
        <v>-930573.5</v>
      </c>
      <c r="D31" s="30">
        <f aca="true" t="shared" si="6" ref="B31:O31">+D32+D34+D47+D48+D51-D52</f>
        <v>-739067.56</v>
      </c>
      <c r="E31" s="30">
        <f t="shared" si="6"/>
        <v>-23126.739999999998</v>
      </c>
      <c r="F31" s="30">
        <f t="shared" si="6"/>
        <v>-57496.340000000004</v>
      </c>
      <c r="G31" s="30">
        <f t="shared" si="6"/>
        <v>-81075.96</v>
      </c>
      <c r="H31" s="30">
        <f t="shared" si="6"/>
        <v>-213037.16999999998</v>
      </c>
      <c r="I31" s="30">
        <f t="shared" si="6"/>
        <v>-86182.59</v>
      </c>
      <c r="J31" s="30">
        <f t="shared" si="6"/>
        <v>-72339.14</v>
      </c>
      <c r="K31" s="30">
        <f t="shared" si="6"/>
        <v>-1034455.9000000004</v>
      </c>
      <c r="L31" s="30">
        <f t="shared" si="6"/>
        <v>-945418.3900000001</v>
      </c>
      <c r="M31" s="30">
        <f t="shared" si="6"/>
        <v>-29115.62</v>
      </c>
      <c r="N31" s="30">
        <f t="shared" si="6"/>
        <v>-42329.84</v>
      </c>
      <c r="O31" s="30">
        <f t="shared" si="6"/>
        <v>-5490705.6</v>
      </c>
    </row>
    <row r="32" spans="1:15" ht="18.75" customHeight="1">
      <c r="A32" s="26" t="s">
        <v>40</v>
      </c>
      <c r="B32" s="31">
        <f>+B33</f>
        <v>-76925.2</v>
      </c>
      <c r="C32" s="31">
        <f>+C33</f>
        <v>-77237.6</v>
      </c>
      <c r="D32" s="31">
        <f aca="true" t="shared" si="7" ref="D32:O32">+D33</f>
        <v>-51779.2</v>
      </c>
      <c r="E32" s="31">
        <f t="shared" si="7"/>
        <v>-10978</v>
      </c>
      <c r="F32" s="31">
        <f t="shared" si="7"/>
        <v>-42490.8</v>
      </c>
      <c r="G32" s="31">
        <f t="shared" si="7"/>
        <v>-63672.4</v>
      </c>
      <c r="H32" s="31">
        <f t="shared" si="7"/>
        <v>-10436.8</v>
      </c>
      <c r="I32" s="31">
        <f t="shared" si="7"/>
        <v>-79640</v>
      </c>
      <c r="J32" s="31">
        <f t="shared" si="7"/>
        <v>-57560.8</v>
      </c>
      <c r="K32" s="31">
        <f t="shared" si="7"/>
        <v>-49698</v>
      </c>
      <c r="L32" s="31">
        <f t="shared" si="7"/>
        <v>-38997.2</v>
      </c>
      <c r="M32" s="31">
        <f t="shared" si="7"/>
        <v>-26444</v>
      </c>
      <c r="N32" s="31">
        <f t="shared" si="7"/>
        <v>-21507.2</v>
      </c>
      <c r="O32" s="31">
        <f t="shared" si="7"/>
        <v>-607367.2</v>
      </c>
    </row>
    <row r="33" spans="1:26" ht="18.75" customHeight="1">
      <c r="A33" s="27" t="s">
        <v>41</v>
      </c>
      <c r="B33" s="16">
        <f>ROUND((-B9)*$G$3,2)</f>
        <v>-76925.2</v>
      </c>
      <c r="C33" s="16">
        <f aca="true" t="shared" si="8" ref="C33:N33">ROUND((-C9)*$G$3,2)</f>
        <v>-77237.6</v>
      </c>
      <c r="D33" s="16">
        <f t="shared" si="8"/>
        <v>-51779.2</v>
      </c>
      <c r="E33" s="16">
        <f t="shared" si="8"/>
        <v>-10978</v>
      </c>
      <c r="F33" s="16">
        <f t="shared" si="8"/>
        <v>-42490.8</v>
      </c>
      <c r="G33" s="16">
        <f t="shared" si="8"/>
        <v>-63672.4</v>
      </c>
      <c r="H33" s="16">
        <f t="shared" si="8"/>
        <v>-10436.8</v>
      </c>
      <c r="I33" s="16">
        <f t="shared" si="8"/>
        <v>-79640</v>
      </c>
      <c r="J33" s="16">
        <f t="shared" si="8"/>
        <v>-57560.8</v>
      </c>
      <c r="K33" s="16">
        <f t="shared" si="8"/>
        <v>-49698</v>
      </c>
      <c r="L33" s="16">
        <f t="shared" si="8"/>
        <v>-38997.2</v>
      </c>
      <c r="M33" s="16">
        <f t="shared" si="8"/>
        <v>-26444</v>
      </c>
      <c r="N33" s="16">
        <f t="shared" si="8"/>
        <v>-21507.2</v>
      </c>
      <c r="O33" s="32">
        <f aca="true" t="shared" si="9" ref="O33:O52">SUM(B33:N33)</f>
        <v>-607367.2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SUM(B35:B45)</f>
        <v>-3711572.2</v>
      </c>
      <c r="C34" s="31">
        <f aca="true" t="shared" si="10" ref="C34:O34">SUM(C35:C45)</f>
        <v>-2563558.53</v>
      </c>
      <c r="D34" s="31">
        <f t="shared" si="10"/>
        <v>-966338.3</v>
      </c>
      <c r="E34" s="31">
        <f t="shared" si="10"/>
        <v>-12148.74</v>
      </c>
      <c r="F34" s="31">
        <f t="shared" si="10"/>
        <v>-15005.54</v>
      </c>
      <c r="G34" s="31">
        <f t="shared" si="10"/>
        <v>-17403.56</v>
      </c>
      <c r="H34" s="31">
        <f t="shared" si="10"/>
        <v>-256241.37</v>
      </c>
      <c r="I34" s="31">
        <f t="shared" si="10"/>
        <v>-6542.59</v>
      </c>
      <c r="J34" s="31">
        <f t="shared" si="10"/>
        <v>-14778.34</v>
      </c>
      <c r="K34" s="31">
        <f t="shared" si="10"/>
        <v>-3144015.9200000004</v>
      </c>
      <c r="L34" s="31">
        <f t="shared" si="10"/>
        <v>-2921142.27</v>
      </c>
      <c r="M34" s="31">
        <f t="shared" si="10"/>
        <v>-2671.62</v>
      </c>
      <c r="N34" s="31">
        <f t="shared" si="10"/>
        <v>-20822.64</v>
      </c>
      <c r="O34" s="31">
        <f t="shared" si="10"/>
        <v>-13652241.620000001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-1983</v>
      </c>
      <c r="G35" s="33">
        <v>0</v>
      </c>
      <c r="H35" s="33">
        <v>-10651.86</v>
      </c>
      <c r="I35" s="33">
        <v>-792</v>
      </c>
      <c r="J35" s="33">
        <v>0</v>
      </c>
      <c r="K35" s="33">
        <v>0</v>
      </c>
      <c r="L35" s="33">
        <v>0</v>
      </c>
      <c r="M35" s="33">
        <v>0</v>
      </c>
      <c r="N35" s="33">
        <v>-7128</v>
      </c>
      <c r="O35" s="33">
        <f t="shared" si="9"/>
        <v>-20554.86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-10000</v>
      </c>
      <c r="C37" s="33">
        <v>-10000</v>
      </c>
      <c r="D37" s="33">
        <v>-10000</v>
      </c>
      <c r="E37" s="33">
        <v>-9000</v>
      </c>
      <c r="F37" s="33">
        <v>-7500</v>
      </c>
      <c r="G37" s="33">
        <v>-10000</v>
      </c>
      <c r="H37" s="33">
        <v>0</v>
      </c>
      <c r="I37" s="33">
        <v>-1000</v>
      </c>
      <c r="J37" s="33">
        <v>-9000</v>
      </c>
      <c r="K37" s="33">
        <v>-10000</v>
      </c>
      <c r="L37" s="33">
        <v>-10000</v>
      </c>
      <c r="M37" s="33">
        <v>0</v>
      </c>
      <c r="N37" s="33">
        <v>-10000</v>
      </c>
      <c r="O37" s="33">
        <f t="shared" si="9"/>
        <v>-96500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-1300.31</v>
      </c>
      <c r="C38" s="33">
        <v>-1843.9</v>
      </c>
      <c r="D38" s="33">
        <v>-2099.83</v>
      </c>
      <c r="E38" s="33">
        <v>-1891.51</v>
      </c>
      <c r="F38" s="33">
        <v>-1322.23</v>
      </c>
      <c r="G38" s="33">
        <v>-1360.26</v>
      </c>
      <c r="H38" s="33">
        <v>0</v>
      </c>
      <c r="I38" s="33">
        <v>-164.54</v>
      </c>
      <c r="J38" s="33">
        <v>-1706.61</v>
      </c>
      <c r="K38" s="33">
        <v>-1272.68</v>
      </c>
      <c r="L38" s="33">
        <v>-1591.92</v>
      </c>
      <c r="M38" s="33">
        <v>0</v>
      </c>
      <c r="N38" s="33">
        <v>-2280.25</v>
      </c>
      <c r="O38" s="34">
        <f t="shared" si="9"/>
        <v>-16834.04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1368450</v>
      </c>
      <c r="E40" s="33">
        <v>0</v>
      </c>
      <c r="F40" s="33">
        <v>0</v>
      </c>
      <c r="G40" s="33">
        <v>0</v>
      </c>
      <c r="H40" s="33">
        <v>326700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1695150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-3694000</v>
      </c>
      <c r="C41" s="33">
        <v>-2547000</v>
      </c>
      <c r="D41" s="33">
        <v>-2315250</v>
      </c>
      <c r="E41" s="33">
        <v>0</v>
      </c>
      <c r="F41" s="33">
        <v>0</v>
      </c>
      <c r="G41" s="33">
        <v>0</v>
      </c>
      <c r="H41" s="33">
        <v>-549900</v>
      </c>
      <c r="I41" s="33">
        <v>0</v>
      </c>
      <c r="J41" s="33">
        <v>0</v>
      </c>
      <c r="K41" s="33">
        <v>-3127500</v>
      </c>
      <c r="L41" s="33">
        <v>-2904750</v>
      </c>
      <c r="M41" s="33">
        <v>0</v>
      </c>
      <c r="N41" s="33">
        <v>0</v>
      </c>
      <c r="O41" s="33">
        <f t="shared" si="9"/>
        <v>-15138400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-6271.89</v>
      </c>
      <c r="C43" s="33">
        <v>-4714.63</v>
      </c>
      <c r="D43" s="33">
        <v>-3743.13</v>
      </c>
      <c r="E43" s="33">
        <v>-1257.23</v>
      </c>
      <c r="F43" s="33">
        <v>-4200.31</v>
      </c>
      <c r="G43" s="33">
        <v>-6043.3</v>
      </c>
      <c r="H43" s="33">
        <v>-1085.79</v>
      </c>
      <c r="I43" s="33">
        <v>-4586.05</v>
      </c>
      <c r="J43" s="33">
        <v>-4071.73</v>
      </c>
      <c r="K43" s="33">
        <v>-5243.24</v>
      </c>
      <c r="L43" s="33">
        <v>-4800.35</v>
      </c>
      <c r="M43" s="33">
        <v>-2671.62</v>
      </c>
      <c r="N43" s="33">
        <v>-1414.39</v>
      </c>
      <c r="O43" s="33">
        <f t="shared" si="9"/>
        <v>-50103.66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-21303.72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-21303.72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-3695.34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>SUM(B45:N45)</f>
        <v>-3695.34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80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-1065.19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-1065.19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51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4" t="s">
        <v>52</v>
      </c>
      <c r="B50" s="36">
        <f aca="true" t="shared" si="11" ref="B50:N50">+B18+B31</f>
        <v>52127.929999999236</v>
      </c>
      <c r="C50" s="36">
        <f t="shared" si="11"/>
        <v>20799.27000000002</v>
      </c>
      <c r="D50" s="36">
        <f t="shared" si="11"/>
        <v>27155.73999999999</v>
      </c>
      <c r="E50" s="36">
        <f t="shared" si="11"/>
        <v>233381.12000000002</v>
      </c>
      <c r="F50" s="36">
        <f t="shared" si="11"/>
        <v>793992.2200000001</v>
      </c>
      <c r="G50" s="36">
        <f t="shared" si="11"/>
        <v>1146871.65</v>
      </c>
      <c r="H50" s="36">
        <f t="shared" si="11"/>
        <v>7283.760000000038</v>
      </c>
      <c r="I50" s="36">
        <f t="shared" si="11"/>
        <v>852383.8500000001</v>
      </c>
      <c r="J50" s="36">
        <f t="shared" si="11"/>
        <v>752178.0099999999</v>
      </c>
      <c r="K50" s="36">
        <f t="shared" si="11"/>
        <v>35691.03999999957</v>
      </c>
      <c r="L50" s="36">
        <f t="shared" si="11"/>
        <v>35529.28000000003</v>
      </c>
      <c r="M50" s="36">
        <f t="shared" si="11"/>
        <v>523216.8300000001</v>
      </c>
      <c r="N50" s="36">
        <f t="shared" si="11"/>
        <v>245495.22</v>
      </c>
      <c r="O50" s="36">
        <f>SUM(B50:N50)</f>
        <v>4726105.919999999</v>
      </c>
      <c r="P50"/>
      <c r="Q50"/>
      <c r="R50"/>
      <c r="S50"/>
      <c r="T50"/>
      <c r="U50"/>
      <c r="V50"/>
      <c r="W50"/>
      <c r="X50"/>
      <c r="Y50"/>
      <c r="Z50"/>
    </row>
    <row r="51" spans="1:19" ht="18.75" customHeight="1">
      <c r="A51" s="37" t="s">
        <v>53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8.75" customHeight="1">
      <c r="A52" s="37" t="s">
        <v>54</v>
      </c>
      <c r="B52" s="33">
        <v>-2552010.55</v>
      </c>
      <c r="C52" s="33">
        <v>-1710222.63</v>
      </c>
      <c r="D52" s="33">
        <v>-279049.94</v>
      </c>
      <c r="E52" s="33">
        <v>0</v>
      </c>
      <c r="F52" s="33">
        <v>0</v>
      </c>
      <c r="G52" s="33">
        <v>0</v>
      </c>
      <c r="H52" s="33">
        <v>-54706.19</v>
      </c>
      <c r="I52" s="33">
        <v>0</v>
      </c>
      <c r="J52" s="33">
        <v>0</v>
      </c>
      <c r="K52" s="33">
        <v>-2159258.02</v>
      </c>
      <c r="L52" s="33">
        <v>-2014721.08</v>
      </c>
      <c r="M52" s="33">
        <v>0</v>
      </c>
      <c r="N52" s="33">
        <v>0</v>
      </c>
      <c r="O52" s="16">
        <f t="shared" si="9"/>
        <v>-8769968.41</v>
      </c>
      <c r="P52"/>
      <c r="Q52" s="43"/>
      <c r="R52"/>
      <c r="S52"/>
    </row>
    <row r="53" spans="1:19" ht="15.75">
      <c r="A53" s="38"/>
      <c r="B53" s="39"/>
      <c r="C53" s="39"/>
      <c r="D53" s="40"/>
      <c r="E53" s="40"/>
      <c r="F53" s="40"/>
      <c r="G53" s="40"/>
      <c r="H53" s="40"/>
      <c r="I53" s="39"/>
      <c r="J53" s="40"/>
      <c r="K53" s="40"/>
      <c r="L53" s="40"/>
      <c r="M53" s="40"/>
      <c r="N53" s="40"/>
      <c r="O53" s="41"/>
      <c r="P53" s="42"/>
      <c r="Q53"/>
      <c r="R53" s="43"/>
      <c r="S53"/>
    </row>
    <row r="54" spans="1:19" ht="12.75" customHeight="1">
      <c r="A54" s="44"/>
      <c r="B54" s="45"/>
      <c r="C54" s="45"/>
      <c r="D54" s="46"/>
      <c r="E54" s="46"/>
      <c r="F54" s="46"/>
      <c r="G54" s="46"/>
      <c r="H54" s="46"/>
      <c r="I54" s="45"/>
      <c r="J54" s="46"/>
      <c r="K54" s="46"/>
      <c r="L54" s="46"/>
      <c r="M54" s="46"/>
      <c r="N54" s="46"/>
      <c r="O54" s="47"/>
      <c r="P54" s="42"/>
      <c r="Q54"/>
      <c r="R54" s="43"/>
      <c r="S54"/>
    </row>
    <row r="55" spans="1:17" ht="1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Q55"/>
    </row>
    <row r="56" spans="1:17" ht="18.75" customHeight="1">
      <c r="A56" s="14" t="s">
        <v>55</v>
      </c>
      <c r="B56" s="51">
        <f aca="true" t="shared" si="12" ref="B56:O56">SUM(B57:B67)</f>
        <v>52127.93</v>
      </c>
      <c r="C56" s="51">
        <f t="shared" si="12"/>
        <v>20799.26</v>
      </c>
      <c r="D56" s="51">
        <f t="shared" si="12"/>
        <v>27155.75</v>
      </c>
      <c r="E56" s="51">
        <f t="shared" si="12"/>
        <v>233381.12</v>
      </c>
      <c r="F56" s="51">
        <f t="shared" si="12"/>
        <v>793992.23</v>
      </c>
      <c r="G56" s="51">
        <f t="shared" si="12"/>
        <v>1146871.65</v>
      </c>
      <c r="H56" s="51">
        <f t="shared" si="12"/>
        <v>7283.74</v>
      </c>
      <c r="I56" s="51">
        <f t="shared" si="12"/>
        <v>852383.85</v>
      </c>
      <c r="J56" s="51">
        <f t="shared" si="12"/>
        <v>752178.01</v>
      </c>
      <c r="K56" s="51">
        <f t="shared" si="12"/>
        <v>35691.03</v>
      </c>
      <c r="L56" s="51">
        <f t="shared" si="12"/>
        <v>35529.29</v>
      </c>
      <c r="M56" s="51">
        <f t="shared" si="12"/>
        <v>523216.83</v>
      </c>
      <c r="N56" s="51">
        <f t="shared" si="12"/>
        <v>245495.23</v>
      </c>
      <c r="O56" s="36">
        <f t="shared" si="12"/>
        <v>4726105.92</v>
      </c>
      <c r="Q56"/>
    </row>
    <row r="57" spans="1:18" ht="18.75" customHeight="1">
      <c r="A57" s="26" t="s">
        <v>56</v>
      </c>
      <c r="B57" s="51">
        <v>52127.93</v>
      </c>
      <c r="C57" s="51">
        <v>20799.26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>SUM(B57:N57)</f>
        <v>72927.19</v>
      </c>
      <c r="P57"/>
      <c r="Q57"/>
      <c r="R57" s="43"/>
    </row>
    <row r="58" spans="1:16" ht="18.75" customHeight="1">
      <c r="A58" s="26" t="s">
        <v>57</v>
      </c>
      <c r="B58" s="51">
        <v>0</v>
      </c>
      <c r="C58" s="51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aca="true" t="shared" si="13" ref="O58:O67">SUM(B58:N58)</f>
        <v>0</v>
      </c>
      <c r="P58"/>
    </row>
    <row r="59" spans="1:17" ht="18.75" customHeight="1">
      <c r="A59" s="26" t="s">
        <v>58</v>
      </c>
      <c r="B59" s="52">
        <v>0</v>
      </c>
      <c r="C59" s="52">
        <v>0</v>
      </c>
      <c r="D59" s="31">
        <v>27155.75</v>
      </c>
      <c r="E59" s="52">
        <v>0</v>
      </c>
      <c r="F59" s="52">
        <v>0</v>
      </c>
      <c r="G59" s="52">
        <v>0</v>
      </c>
      <c r="H59" s="51">
        <v>7283.74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34439.49</v>
      </c>
      <c r="Q59"/>
    </row>
    <row r="60" spans="1:18" ht="18.75" customHeight="1">
      <c r="A60" s="26" t="s">
        <v>59</v>
      </c>
      <c r="B60" s="52">
        <v>0</v>
      </c>
      <c r="C60" s="52">
        <v>0</v>
      </c>
      <c r="D60" s="52">
        <v>0</v>
      </c>
      <c r="E60" s="31">
        <v>233381.12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233381.12</v>
      </c>
      <c r="R60"/>
    </row>
    <row r="61" spans="1:19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31">
        <v>793992.23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1">
        <f t="shared" si="13"/>
        <v>793992.23</v>
      </c>
      <c r="S61"/>
    </row>
    <row r="62" spans="1:20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1">
        <v>1146871.65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1146871.65</v>
      </c>
      <c r="T62"/>
    </row>
    <row r="63" spans="1:21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1">
        <v>852383.85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852383.85</v>
      </c>
      <c r="U63"/>
    </row>
    <row r="64" spans="1:22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31">
        <v>752178.01</v>
      </c>
      <c r="K64" s="52">
        <v>0</v>
      </c>
      <c r="L64" s="52">
        <v>0</v>
      </c>
      <c r="M64" s="52">
        <v>0</v>
      </c>
      <c r="N64" s="52">
        <v>0</v>
      </c>
      <c r="O64" s="36">
        <f t="shared" si="13"/>
        <v>752178.01</v>
      </c>
      <c r="V64"/>
    </row>
    <row r="65" spans="1:23" ht="18.75" customHeight="1">
      <c r="A65" s="26" t="s">
        <v>64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31">
        <v>35691.03</v>
      </c>
      <c r="L65" s="31">
        <v>35529.29</v>
      </c>
      <c r="M65" s="52">
        <v>0</v>
      </c>
      <c r="N65" s="52">
        <v>0</v>
      </c>
      <c r="O65" s="36">
        <f t="shared" si="13"/>
        <v>71220.32</v>
      </c>
      <c r="P65"/>
      <c r="W65"/>
    </row>
    <row r="66" spans="1:25" ht="18.75" customHeight="1">
      <c r="A66" s="26" t="s">
        <v>65</v>
      </c>
      <c r="B66" s="52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31">
        <v>523216.83</v>
      </c>
      <c r="N66" s="52">
        <v>0</v>
      </c>
      <c r="O66" s="36">
        <f t="shared" si="13"/>
        <v>523216.83</v>
      </c>
      <c r="R66"/>
      <c r="Y66"/>
    </row>
    <row r="67" spans="1:26" ht="18.75" customHeight="1">
      <c r="A67" s="38" t="s">
        <v>66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4">
        <v>245495.23</v>
      </c>
      <c r="O67" s="55">
        <f t="shared" si="13"/>
        <v>245495.23</v>
      </c>
      <c r="P67"/>
      <c r="S67"/>
      <c r="Z67"/>
    </row>
    <row r="68" spans="1:12" ht="21" customHeight="1">
      <c r="A68" s="56" t="s">
        <v>81</v>
      </c>
      <c r="B68" s="57"/>
      <c r="C68" s="57"/>
      <c r="D68"/>
      <c r="E68"/>
      <c r="F68"/>
      <c r="G68"/>
      <c r="H68" s="58"/>
      <c r="I68" s="58"/>
      <c r="J68"/>
      <c r="K68"/>
      <c r="L68"/>
    </row>
    <row r="69" spans="1:1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2" ht="13.5">
      <c r="B70" s="57"/>
      <c r="C70" s="57"/>
      <c r="D70"/>
      <c r="E70"/>
      <c r="F70"/>
      <c r="G70"/>
      <c r="H70" s="58"/>
      <c r="I70" s="58"/>
      <c r="J70"/>
      <c r="K70"/>
      <c r="L70"/>
    </row>
    <row r="71" spans="2:12" ht="13.5">
      <c r="B71" s="57"/>
      <c r="C71" s="57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 s="59"/>
      <c r="I72" s="59"/>
      <c r="J72" s="60"/>
      <c r="K72" s="60"/>
      <c r="L72" s="60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ht="13.5">
      <c r="K79"/>
    </row>
    <row r="80" ht="13.5">
      <c r="L80"/>
    </row>
    <row r="81" ht="13.5">
      <c r="M81"/>
    </row>
    <row r="82" ht="13.5">
      <c r="N82"/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1" spans="2:14" ht="13.5"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</row>
  </sheetData>
  <sheetProtection/>
  <mergeCells count="6">
    <mergeCell ref="A1:O1"/>
    <mergeCell ref="A2:O2"/>
    <mergeCell ref="A4:A6"/>
    <mergeCell ref="B4:N4"/>
    <mergeCell ref="O4:O6"/>
    <mergeCell ref="A69:N69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2022-03-08T21:46:51Z</dcterms:modified>
  <cp:category/>
  <cp:version/>
  <cp:contentType/>
  <cp:contentStatus/>
</cp:coreProperties>
</file>