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<sst xmlns="http://schemas.openxmlformats.org/spreadsheetml/2006/main" count="84" uniqueCount="81">
  <si>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</si>
  <si>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</si>
  <si>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</si>
  <si>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</si>
  <si>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</si>
  <si>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</si>
  <si>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</si>
  <si>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</si>
  <si>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</si>
  <si>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</si>
  <si>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</si>
  <si>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</si>
  <si>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</si>
  <si>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</si>
  <si>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</si>
  <si>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</si>
  <si>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</si>
  <si>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</si>
  <si>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</si>
  <si>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</si>
  <si>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</si>
  <si>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</si>
  <si>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</si>
  <si>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</si>
  <si>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</si>
  <si>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</si>
  <si>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</si>
  <si>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</si>
  <si>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</si>
  <si>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</si>
  <si>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</si>
  <si>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</si>
  <si>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</si>
  <si>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</si>
  <si>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</si>
  <si>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</si>
  <si>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</si>
  <si>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</si>
  <si>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</si>
  <si>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</si>
  <si>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</si>
  <si>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</si>
  <si>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</si>
  <si>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</si>
  <si>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</si>
  <si>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</si>
  <si>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</si>
  <si>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</si>
  <si>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</si>
  <si>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</si>
  <si>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</si>
  <si>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</si>
  <si>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</si>
  <si>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</si>
  <si>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</si>
  <si>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</si>
  <si>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</si>
  <si>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</si>
  <si>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</si>
  <si>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</si>
  <si>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</si>
  <si>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</si>
  <si>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</si>
  <si>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</si>
  <si>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</si>
  <si>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</si>
  <si>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</si>
  <si>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</si>
  <si>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23/02/22 - VENCIMENTO 04/03/22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</si>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</sst>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382606</v>
      </c>
      <c r="C7" s="9">
        <f t="shared" si="0"/>
        <v>271587</v>
      </c>
      <c r="D7" s="9">
        <f t="shared" si="0"/>
        <v>265514</v>
      </c>
      <c r="E7" s="9">
        <f t="shared" si="0"/>
        <v>62617</v>
      </c>
      <c r="F7" s="9">
        <f t="shared" si="0"/>
        <v>210488</v>
      </c>
      <c r="G7" s="9">
        <f t="shared" si="0"/>
        <v>346395</v>
      </c>
      <c r="H7" s="9">
        <f t="shared" si="0"/>
        <v>43654</v>
      </c>
      <c r="I7" s="9">
        <f t="shared" si="0"/>
        <v>274197</v>
      </c>
      <c r="J7" s="9">
        <f t="shared" si="0"/>
        <v>226307</v>
      </c>
      <c r="K7" s="9">
        <f t="shared" si="0"/>
        <v>348519</v>
      </c>
      <c r="L7" s="9">
        <f t="shared" si="0"/>
        <v>259236</v>
      </c>
      <c r="M7" s="9">
        <f t="shared" si="0"/>
        <v>124393</v>
      </c>
      <c r="N7" s="9">
        <f t="shared" si="0"/>
        <v>79035</v>
      </c>
      <c r="O7" s="9">
        <f t="shared" si="0"/>
        <v>2894548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16171</v>
      </c>
      <c r="C8" s="11">
        <f t="shared" si="1"/>
        <v>16799</v>
      </c>
      <c r="D8" s="11">
        <f t="shared" si="1"/>
        <v>11099</v>
      </c>
      <c r="E8" s="11">
        <f t="shared" si="1"/>
        <v>2351</v>
      </c>
      <c r="F8" s="11">
        <f t="shared" si="1"/>
        <v>8338</v>
      </c>
      <c r="G8" s="11">
        <f t="shared" si="1"/>
        <v>13161</v>
      </c>
      <c r="H8" s="11">
        <f t="shared" si="1"/>
        <v>2273</v>
      </c>
      <c r="I8" s="11">
        <f t="shared" si="1"/>
        <v>16809</v>
      </c>
      <c r="J8" s="11">
        <f t="shared" si="1"/>
        <v>11810</v>
      </c>
      <c r="K8" s="11">
        <f t="shared" si="1"/>
        <v>10159</v>
      </c>
      <c r="L8" s="11">
        <f t="shared" si="1"/>
        <v>8165</v>
      </c>
      <c r="M8" s="11">
        <f t="shared" si="1"/>
        <v>5680</v>
      </c>
      <c r="N8" s="11">
        <f t="shared" si="1"/>
        <v>4827</v>
      </c>
      <c r="O8" s="11">
        <f t="shared" si="1"/>
        <v>127642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16171</v>
      </c>
      <c r="C9" s="11">
        <v>16799</v>
      </c>
      <c r="D9" s="11">
        <v>11099</v>
      </c>
      <c r="E9" s="11">
        <v>2351</v>
      </c>
      <c r="F9" s="11">
        <v>8338</v>
      </c>
      <c r="G9" s="11">
        <v>13161</v>
      </c>
      <c r="H9" s="11">
        <v>2273</v>
      </c>
      <c r="I9" s="11">
        <v>16807</v>
      </c>
      <c r="J9" s="11">
        <v>11810</v>
      </c>
      <c r="K9" s="11">
        <v>10145</v>
      </c>
      <c r="L9" s="11">
        <v>8164</v>
      </c>
      <c r="M9" s="11">
        <v>5669</v>
      </c>
      <c r="N9" s="11">
        <v>4812</v>
      </c>
      <c r="O9" s="11">
        <f>SUM(B9:N9)</f>
        <v>127599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14</v>
      </c>
      <c r="L10" s="13">
        <v>1</v>
      </c>
      <c r="M10" s="13">
        <v>11</v>
      </c>
      <c r="N10" s="13">
        <v>15</v>
      </c>
      <c r="O10" s="11">
        <f>SUM(B10:N10)</f>
        <v>43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366435</v>
      </c>
      <c r="C11" s="13">
        <v>254788</v>
      </c>
      <c r="D11" s="13">
        <v>254415</v>
      </c>
      <c r="E11" s="13">
        <v>60266</v>
      </c>
      <c r="F11" s="13">
        <v>202150</v>
      </c>
      <c r="G11" s="13">
        <v>333234</v>
      </c>
      <c r="H11" s="13">
        <v>41381</v>
      </c>
      <c r="I11" s="13">
        <v>257388</v>
      </c>
      <c r="J11" s="13">
        <v>214497</v>
      </c>
      <c r="K11" s="13">
        <v>338360</v>
      </c>
      <c r="L11" s="13">
        <v>251071</v>
      </c>
      <c r="M11" s="13">
        <v>118713</v>
      </c>
      <c r="N11" s="13">
        <v>74208</v>
      </c>
      <c r="O11" s="11">
        <f>SUM(B11:N11)</f>
        <v>2766906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1.200281199745692</v>
      </c>
      <c r="C16" s="19">
        <v>1.237283733757782</v>
      </c>
      <c r="D16" s="19">
        <v>1.214004662493407</v>
      </c>
      <c r="E16" s="19">
        <v>0.953421009967747</v>
      </c>
      <c r="F16" s="19">
        <v>1.41535887734478</v>
      </c>
      <c r="G16" s="19">
        <v>1.489895642241695</v>
      </c>
      <c r="H16" s="19">
        <v>1.685729944367211</v>
      </c>
      <c r="I16" s="19">
        <v>1.226308290038161</v>
      </c>
      <c r="J16" s="19">
        <v>1.286121757062622</v>
      </c>
      <c r="K16" s="19">
        <v>1.133650317686421</v>
      </c>
      <c r="L16" s="19">
        <v>1.200668807448828</v>
      </c>
      <c r="M16" s="19">
        <v>1.250538490791036</v>
      </c>
      <c r="N16" s="19">
        <v>1.14686020150602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SUM(B19:B29)</f>
        <v>1274217.9699999997</v>
      </c>
      <c r="C18" s="24">
        <f aca="true" t="shared" si="2" ref="C18:O18">SUM(C19:C29)</f>
        <v>941320.3500000001</v>
      </c>
      <c r="D18" s="24">
        <f t="shared" si="2"/>
        <v>776851.2</v>
      </c>
      <c r="E18" s="24">
        <f t="shared" si="2"/>
        <v>253044.82</v>
      </c>
      <c r="F18" s="24">
        <f t="shared" si="2"/>
        <v>833414.89</v>
      </c>
      <c r="G18" s="24">
        <f t="shared" si="2"/>
        <v>1211645.1699999997</v>
      </c>
      <c r="H18" s="24">
        <f t="shared" si="2"/>
        <v>225269.53999999998</v>
      </c>
      <c r="I18" s="24">
        <f t="shared" si="2"/>
        <v>942027.39</v>
      </c>
      <c r="J18" s="24">
        <f t="shared" si="2"/>
        <v>806624.6900000001</v>
      </c>
      <c r="K18" s="24">
        <f t="shared" si="2"/>
        <v>1060677.21</v>
      </c>
      <c r="L18" s="24">
        <f t="shared" si="2"/>
        <v>955303.3900000001</v>
      </c>
      <c r="M18" s="24">
        <f t="shared" si="2"/>
        <v>547159.14</v>
      </c>
      <c r="N18" s="24">
        <f t="shared" si="2"/>
        <v>287020.9700000001</v>
      </c>
      <c r="O18" s="24">
        <f t="shared" si="2"/>
        <v>10114576.73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966424.5</v>
      </c>
      <c r="C19" s="30">
        <f aca="true" t="shared" si="3" ref="C19:N19">ROUND((C13+C14)*C7,2)</f>
        <v>708679.12</v>
      </c>
      <c r="D19" s="30">
        <f t="shared" si="3"/>
        <v>607602.24</v>
      </c>
      <c r="E19" s="30">
        <f t="shared" si="3"/>
        <v>244801.16</v>
      </c>
      <c r="F19" s="30">
        <f t="shared" si="3"/>
        <v>558319.42</v>
      </c>
      <c r="G19" s="30">
        <f t="shared" si="3"/>
        <v>755972.45</v>
      </c>
      <c r="H19" s="30">
        <f t="shared" si="3"/>
        <v>127914.95</v>
      </c>
      <c r="I19" s="30">
        <f t="shared" si="3"/>
        <v>710444.43</v>
      </c>
      <c r="J19" s="30">
        <f t="shared" si="3"/>
        <v>589756.04</v>
      </c>
      <c r="K19" s="30">
        <f t="shared" si="3"/>
        <v>858506.85</v>
      </c>
      <c r="L19" s="30">
        <f t="shared" si="3"/>
        <v>727105.13</v>
      </c>
      <c r="M19" s="30">
        <f t="shared" si="3"/>
        <v>402597.94</v>
      </c>
      <c r="N19" s="30">
        <f t="shared" si="3"/>
        <v>231058.82</v>
      </c>
      <c r="O19" s="30">
        <f>SUM(B19:N19)</f>
        <v>7489183.050000001</v>
      </c>
    </row>
    <row r="20" spans="1:23" ht="18.75" customHeight="1">
      <c r="A20" s="26" t="s">
        <v>35</v>
      </c>
      <c r="B20" s="30">
        <f>IF(B16&lt;&gt;0,ROUND((B16-1)*B19,2),0)</f>
        <v>193556.66</v>
      </c>
      <c r="C20" s="30">
        <f aca="true" t="shared" si="4" ref="C20:N20">IF(C16&lt;&gt;0,ROUND((C16-1)*C19,2),0)</f>
        <v>168158.03</v>
      </c>
      <c r="D20" s="30">
        <f t="shared" si="4"/>
        <v>130029.71</v>
      </c>
      <c r="E20" s="30">
        <f t="shared" si="4"/>
        <v>-11402.59</v>
      </c>
      <c r="F20" s="30">
        <f t="shared" si="4"/>
        <v>231902.93</v>
      </c>
      <c r="G20" s="30">
        <f t="shared" si="4"/>
        <v>370347.61</v>
      </c>
      <c r="H20" s="30">
        <f t="shared" si="4"/>
        <v>87715.11</v>
      </c>
      <c r="I20" s="30">
        <f t="shared" si="4"/>
        <v>160779.46</v>
      </c>
      <c r="J20" s="30">
        <f t="shared" si="4"/>
        <v>168742.03</v>
      </c>
      <c r="K20" s="30">
        <f t="shared" si="4"/>
        <v>114739.71</v>
      </c>
      <c r="L20" s="30">
        <f t="shared" si="4"/>
        <v>145907.32</v>
      </c>
      <c r="M20" s="30">
        <f t="shared" si="4"/>
        <v>100866.28</v>
      </c>
      <c r="N20" s="30">
        <f t="shared" si="4"/>
        <v>33933.34</v>
      </c>
      <c r="O20" s="30">
        <f aca="true" t="shared" si="5" ref="O20:O29">SUM(B20:N20)</f>
        <v>1895275.6000000003</v>
      </c>
      <c r="W20" s="62"/>
    </row>
    <row r="21" spans="1:15" ht="18.75" customHeight="1">
      <c r="A21" s="26" t="s">
        <v>36</v>
      </c>
      <c r="B21" s="30">
        <v>56338.22</v>
      </c>
      <c r="C21" s="30">
        <v>38543.41</v>
      </c>
      <c r="D21" s="30">
        <v>22894.08</v>
      </c>
      <c r="E21" s="30">
        <v>10001.97</v>
      </c>
      <c r="F21" s="30">
        <v>27918.07</v>
      </c>
      <c r="G21" s="30">
        <v>44849.42</v>
      </c>
      <c r="H21" s="30">
        <v>4675.51</v>
      </c>
      <c r="I21" s="30">
        <v>31869.12</v>
      </c>
      <c r="J21" s="30">
        <v>31591.85</v>
      </c>
      <c r="K21" s="30">
        <v>47993.4</v>
      </c>
      <c r="L21" s="30">
        <v>43416.14</v>
      </c>
      <c r="M21" s="30">
        <v>19816.95</v>
      </c>
      <c r="N21" s="30">
        <v>12394.65</v>
      </c>
      <c r="O21" s="30">
        <f t="shared" si="5"/>
        <v>392302.79000000004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5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5"/>
        <v>-43404.450000000004</v>
      </c>
    </row>
    <row r="24" spans="1:15" ht="18.75" customHeight="1">
      <c r="A24" s="26" t="s">
        <v>71</v>
      </c>
      <c r="B24" s="30">
        <v>1122.77</v>
      </c>
      <c r="C24" s="30">
        <v>845.29</v>
      </c>
      <c r="D24" s="30">
        <v>688.56</v>
      </c>
      <c r="E24" s="30">
        <v>226.1</v>
      </c>
      <c r="F24" s="30">
        <v>745.09</v>
      </c>
      <c r="G24" s="30">
        <v>1081.66</v>
      </c>
      <c r="H24" s="30">
        <v>200.4</v>
      </c>
      <c r="I24" s="30">
        <v>832.44</v>
      </c>
      <c r="J24" s="30">
        <v>721.96</v>
      </c>
      <c r="K24" s="30">
        <v>942.92</v>
      </c>
      <c r="L24" s="30">
        <v>845.29</v>
      </c>
      <c r="M24" s="30">
        <v>480.45</v>
      </c>
      <c r="N24" s="30">
        <v>259.51</v>
      </c>
      <c r="O24" s="30">
        <f t="shared" si="5"/>
        <v>8992.44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5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5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5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4673604.29</v>
      </c>
      <c r="C31" s="30">
        <f>+C32+C34+C46+C47+C50-C51</f>
        <v>3224384.06</v>
      </c>
      <c r="D31" s="30">
        <f t="shared" si="6"/>
        <v>-52664.45</v>
      </c>
      <c r="E31" s="30">
        <f t="shared" si="6"/>
        <v>-11601.63</v>
      </c>
      <c r="F31" s="30">
        <f t="shared" si="6"/>
        <v>-40830.36</v>
      </c>
      <c r="G31" s="30">
        <f t="shared" si="6"/>
        <v>-63923.12</v>
      </c>
      <c r="H31" s="30">
        <f t="shared" si="6"/>
        <v>-44903.37</v>
      </c>
      <c r="I31" s="30">
        <f t="shared" si="6"/>
        <v>-78579.71</v>
      </c>
      <c r="J31" s="30">
        <f t="shared" si="6"/>
        <v>-55978.58</v>
      </c>
      <c r="K31" s="30">
        <f t="shared" si="6"/>
        <v>3946118.76</v>
      </c>
      <c r="L31" s="30">
        <f t="shared" si="6"/>
        <v>3676378.06</v>
      </c>
      <c r="M31" s="30">
        <f t="shared" si="6"/>
        <v>-27615.219999999998</v>
      </c>
      <c r="N31" s="30">
        <f t="shared" si="6"/>
        <v>-22615.77</v>
      </c>
      <c r="O31" s="30">
        <f t="shared" si="6"/>
        <v>15121772.96</v>
      </c>
    </row>
    <row r="32" spans="1:15" ht="18.75" customHeight="1">
      <c r="A32" s="26" t="s">
        <v>40</v>
      </c>
      <c r="B32" s="31">
        <f>+B33</f>
        <v>-71152.4</v>
      </c>
      <c r="C32" s="31">
        <f>+C33</f>
        <v>-73915.6</v>
      </c>
      <c r="D32" s="31">
        <f aca="true" t="shared" si="7" ref="D32:O32">+D33</f>
        <v>-48835.6</v>
      </c>
      <c r="E32" s="31">
        <f t="shared" si="7"/>
        <v>-10344.4</v>
      </c>
      <c r="F32" s="31">
        <f t="shared" si="7"/>
        <v>-36687.2</v>
      </c>
      <c r="G32" s="31">
        <f t="shared" si="7"/>
        <v>-57908.4</v>
      </c>
      <c r="H32" s="31">
        <f t="shared" si="7"/>
        <v>-10001.2</v>
      </c>
      <c r="I32" s="31">
        <f t="shared" si="7"/>
        <v>-73950.8</v>
      </c>
      <c r="J32" s="31">
        <f t="shared" si="7"/>
        <v>-51964</v>
      </c>
      <c r="K32" s="31">
        <f t="shared" si="7"/>
        <v>-44638</v>
      </c>
      <c r="L32" s="31">
        <f t="shared" si="7"/>
        <v>-35921.6</v>
      </c>
      <c r="M32" s="31">
        <f t="shared" si="7"/>
        <v>-24943.6</v>
      </c>
      <c r="N32" s="31">
        <f t="shared" si="7"/>
        <v>-21172.8</v>
      </c>
      <c r="O32" s="31">
        <f t="shared" si="7"/>
        <v>-561435.6000000001</v>
      </c>
    </row>
    <row r="33" spans="1:26" ht="18.75" customHeight="1">
      <c r="A33" s="27" t="s">
        <v>41</v>
      </c>
      <c r="B33" s="16">
        <f>ROUND((-B9)*$G$3,2)</f>
        <v>-71152.4</v>
      </c>
      <c r="C33" s="16">
        <f aca="true" t="shared" si="8" ref="C33:N33">ROUND((-C9)*$G$3,2)</f>
        <v>-73915.6</v>
      </c>
      <c r="D33" s="16">
        <f t="shared" si="8"/>
        <v>-48835.6</v>
      </c>
      <c r="E33" s="16">
        <f t="shared" si="8"/>
        <v>-10344.4</v>
      </c>
      <c r="F33" s="16">
        <f t="shared" si="8"/>
        <v>-36687.2</v>
      </c>
      <c r="G33" s="16">
        <f t="shared" si="8"/>
        <v>-57908.4</v>
      </c>
      <c r="H33" s="16">
        <f t="shared" si="8"/>
        <v>-10001.2</v>
      </c>
      <c r="I33" s="16">
        <f t="shared" si="8"/>
        <v>-73950.8</v>
      </c>
      <c r="J33" s="16">
        <f t="shared" si="8"/>
        <v>-51964</v>
      </c>
      <c r="K33" s="16">
        <f t="shared" si="8"/>
        <v>-44638</v>
      </c>
      <c r="L33" s="16">
        <f t="shared" si="8"/>
        <v>-35921.6</v>
      </c>
      <c r="M33" s="16">
        <f t="shared" si="8"/>
        <v>-24943.6</v>
      </c>
      <c r="N33" s="16">
        <f t="shared" si="8"/>
        <v>-21172.8</v>
      </c>
      <c r="O33" s="32">
        <f aca="true" t="shared" si="9" ref="O33:O51">SUM(B33:N33)</f>
        <v>-561435.6000000001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SUM(B35:B44)</f>
        <v>4744756.69</v>
      </c>
      <c r="C34" s="31">
        <f aca="true" t="shared" si="10" ref="C34:O34">SUM(C35:C44)</f>
        <v>3298299.66</v>
      </c>
      <c r="D34" s="31">
        <f t="shared" si="10"/>
        <v>-3828.85</v>
      </c>
      <c r="E34" s="31">
        <f t="shared" si="10"/>
        <v>-1257.23</v>
      </c>
      <c r="F34" s="31">
        <f t="shared" si="10"/>
        <v>-4143.16</v>
      </c>
      <c r="G34" s="31">
        <f t="shared" si="10"/>
        <v>-6014.72</v>
      </c>
      <c r="H34" s="31">
        <f t="shared" si="10"/>
        <v>-33812.240000000005</v>
      </c>
      <c r="I34" s="31">
        <f t="shared" si="10"/>
        <v>-4628.91</v>
      </c>
      <c r="J34" s="31">
        <f t="shared" si="10"/>
        <v>-4014.58</v>
      </c>
      <c r="K34" s="31">
        <f t="shared" si="10"/>
        <v>3990756.76</v>
      </c>
      <c r="L34" s="31">
        <f t="shared" si="10"/>
        <v>3712299.66</v>
      </c>
      <c r="M34" s="31">
        <f t="shared" si="10"/>
        <v>-2671.62</v>
      </c>
      <c r="N34" s="31">
        <f t="shared" si="10"/>
        <v>-1442.97</v>
      </c>
      <c r="O34" s="31">
        <f t="shared" si="10"/>
        <v>15684298.49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-10899.29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-10899.29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4751000</v>
      </c>
      <c r="C40" s="33">
        <v>3303000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3996000</v>
      </c>
      <c r="L40" s="33">
        <v>3717000</v>
      </c>
      <c r="M40" s="33">
        <v>0</v>
      </c>
      <c r="N40" s="33">
        <v>0</v>
      </c>
      <c r="O40" s="33">
        <f t="shared" si="9"/>
        <v>15767000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-6243.31</v>
      </c>
      <c r="C43" s="33">
        <v>-4700.34</v>
      </c>
      <c r="D43" s="33">
        <v>-3828.85</v>
      </c>
      <c r="E43" s="33">
        <v>-1257.23</v>
      </c>
      <c r="F43" s="33">
        <v>-4143.16</v>
      </c>
      <c r="G43" s="33">
        <v>-6014.72</v>
      </c>
      <c r="H43" s="33">
        <v>-1114.37</v>
      </c>
      <c r="I43" s="33">
        <v>-4628.91</v>
      </c>
      <c r="J43" s="33">
        <v>-4014.58</v>
      </c>
      <c r="K43" s="33">
        <v>-5243.24</v>
      </c>
      <c r="L43" s="33">
        <v>-4700.34</v>
      </c>
      <c r="M43" s="33">
        <v>-2671.62</v>
      </c>
      <c r="N43" s="33">
        <v>-1442.97</v>
      </c>
      <c r="O43" s="33">
        <f t="shared" si="9"/>
        <v>-50003.64000000001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-21798.58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-21798.58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-1089.93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-1089.93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5947822.26</v>
      </c>
      <c r="C49" s="36">
        <f t="shared" si="11"/>
        <v>4165704.41</v>
      </c>
      <c r="D49" s="36">
        <f t="shared" si="11"/>
        <v>724186.75</v>
      </c>
      <c r="E49" s="36">
        <f t="shared" si="11"/>
        <v>241443.19</v>
      </c>
      <c r="F49" s="36">
        <f t="shared" si="11"/>
        <v>792584.53</v>
      </c>
      <c r="G49" s="36">
        <f t="shared" si="11"/>
        <v>1147722.0499999996</v>
      </c>
      <c r="H49" s="36">
        <f t="shared" si="11"/>
        <v>180366.16999999998</v>
      </c>
      <c r="I49" s="36">
        <f t="shared" si="11"/>
        <v>863447.68</v>
      </c>
      <c r="J49" s="36">
        <f t="shared" si="11"/>
        <v>750646.1100000001</v>
      </c>
      <c r="K49" s="36">
        <f t="shared" si="11"/>
        <v>5006795.97</v>
      </c>
      <c r="L49" s="36">
        <f t="shared" si="11"/>
        <v>4631681.45</v>
      </c>
      <c r="M49" s="36">
        <f t="shared" si="11"/>
        <v>519543.92000000004</v>
      </c>
      <c r="N49" s="36">
        <f t="shared" si="11"/>
        <v>264405.20000000007</v>
      </c>
      <c r="O49" s="36">
        <f>SUM(B49:N49)</f>
        <v>25236349.689999998</v>
      </c>
      <c r="P49"/>
      <c r="Q49" s="43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55</v>
      </c>
      <c r="B55" s="51">
        <f aca="true" t="shared" si="12" ref="B55:O55">SUM(B56:B66)</f>
        <v>5947822.25</v>
      </c>
      <c r="C55" s="51">
        <f t="shared" si="12"/>
        <v>4165704.4000000004</v>
      </c>
      <c r="D55" s="51">
        <f t="shared" si="12"/>
        <v>724186.75</v>
      </c>
      <c r="E55" s="51">
        <f t="shared" si="12"/>
        <v>241443.19</v>
      </c>
      <c r="F55" s="51">
        <f t="shared" si="12"/>
        <v>792584.53</v>
      </c>
      <c r="G55" s="51">
        <f t="shared" si="12"/>
        <v>1147722.05</v>
      </c>
      <c r="H55" s="51">
        <f t="shared" si="12"/>
        <v>180366.17</v>
      </c>
      <c r="I55" s="51">
        <f t="shared" si="12"/>
        <v>863447.68</v>
      </c>
      <c r="J55" s="51">
        <f t="shared" si="12"/>
        <v>750646.12</v>
      </c>
      <c r="K55" s="51">
        <f t="shared" si="12"/>
        <v>5006795.98</v>
      </c>
      <c r="L55" s="51">
        <f t="shared" si="12"/>
        <v>4631681.46</v>
      </c>
      <c r="M55" s="51">
        <f t="shared" si="12"/>
        <v>519543.92</v>
      </c>
      <c r="N55" s="51">
        <f t="shared" si="12"/>
        <v>264405.21</v>
      </c>
      <c r="O55" s="36">
        <f t="shared" si="12"/>
        <v>25236349.71</v>
      </c>
      <c r="Q55"/>
    </row>
    <row r="56" spans="1:18" ht="18.75" customHeight="1">
      <c r="A56" s="26" t="s">
        <v>56</v>
      </c>
      <c r="B56" s="51">
        <v>4817028.08</v>
      </c>
      <c r="C56" s="51">
        <v>2940884.93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7757913.01</v>
      </c>
      <c r="P56"/>
      <c r="Q56"/>
      <c r="R56" s="43"/>
    </row>
    <row r="57" spans="1:16" ht="18.75" customHeight="1">
      <c r="A57" s="26" t="s">
        <v>57</v>
      </c>
      <c r="B57" s="51">
        <v>1130794.17</v>
      </c>
      <c r="C57" s="51">
        <v>1224819.47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2355613.6399999997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724186.75</v>
      </c>
      <c r="E58" s="52">
        <v>0</v>
      </c>
      <c r="F58" s="52">
        <v>0</v>
      </c>
      <c r="G58" s="52">
        <v>0</v>
      </c>
      <c r="H58" s="51">
        <v>180366.17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904552.92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241443.19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241443.19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792584.53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792584.53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1147722.05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1147722.05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863447.68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863447.68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750646.12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750646.12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5006795.98</v>
      </c>
      <c r="L64" s="31">
        <v>4631681.46</v>
      </c>
      <c r="M64" s="52">
        <v>0</v>
      </c>
      <c r="N64" s="52">
        <v>0</v>
      </c>
      <c r="O64" s="36">
        <f t="shared" si="13"/>
        <v>9638477.440000001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519543.92</v>
      </c>
      <c r="N65" s="52">
        <v>0</v>
      </c>
      <c r="O65" s="36">
        <f t="shared" si="13"/>
        <v>519543.92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264405.21</v>
      </c>
      <c r="O66" s="55">
        <f t="shared" si="13"/>
        <v>264405.21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2022-03-03T17:20:52Z</dcterms:modified>
  <cp:category/>
  <cp:version/>
  <cp:contentType/>
  <cp:contentStatus/>
</cp:coreProperties>
</file>