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<sst xmlns="http://schemas.openxmlformats.org/spreadsheetml/2006/main" count="84" uniqueCount="81">
  <si>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</si>
  <si>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</si>
  <si>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</si>
  <si>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</si>
  <si>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</si>
  <si>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</si>
  <si>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</si>
  <si>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</si>
  <si>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</si>
  <si>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</si>
  <si>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</si>
  <si>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</si>
  <si>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</si>
  <si>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</si>
  <si>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</si>
  <si>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</si>
  <si>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</si>
  <si>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</si>
  <si>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</si>
  <si>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</si>
  <si>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</si>
  <si>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</si>
  <si>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</si>
  <si>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</si>
  <si>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</si>
  <si>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</si>
  <si>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</si>
  <si>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</si>
  <si>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</si>
  <si>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</si>
  <si>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</si>
  <si>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</si>
  <si>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</si>
  <si>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</si>
  <si>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</si>
  <si>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</si>
  <si>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</si>
  <si>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</si>
  <si>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</si>
  <si>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</si>
  <si>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</si>
  <si>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</si>
  <si>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</si>
  <si>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</si>
  <si>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</si>
  <si>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</si>
  <si>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</si>
  <si>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</si>
  <si>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</si>
  <si>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</si>
  <si>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</si>
  <si>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</si>
  <si>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</si>
  <si>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</si>
  <si>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</si>
  <si>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</si>
  <si>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</si>
  <si>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</si>
  <si>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</si>
  <si>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</si>
  <si>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</si>
  <si>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</si>
  <si>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</si>
  <si>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</si>
  <si>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</si>
  <si>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</si>
  <si>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</si>
  <si>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</si>
  <si>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22/02/22 - VENCIMENTO 03/03/22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</si>
  <si>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</si>
  <si>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</si>
  <si>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</si>
  <si>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</si>
  <si>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</si>
  <si>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</si>
  <si>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</si>
  <si>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</si>
  <si>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</si>
  <si>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</si>
  <si>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</si>
  <si>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Nota: (1) Revisões do período de 19/03 a 03/12/20, lote D7; revisões do mês de janeiro/22, total de 1.000.682 passageiros; e revisão tarifa de combustível, período de 01 a 17/02/22.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</si>
</sst>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379540</v>
      </c>
      <c r="C7" s="9">
        <f t="shared" si="0"/>
        <v>265896</v>
      </c>
      <c r="D7" s="9">
        <f t="shared" si="0"/>
        <v>264954</v>
      </c>
      <c r="E7" s="9">
        <f t="shared" si="0"/>
        <v>62137</v>
      </c>
      <c r="F7" s="9">
        <f t="shared" si="0"/>
        <v>219317</v>
      </c>
      <c r="G7" s="9">
        <f t="shared" si="0"/>
        <v>348032</v>
      </c>
      <c r="H7" s="9">
        <f t="shared" si="0"/>
        <v>44381</v>
      </c>
      <c r="I7" s="9">
        <f t="shared" si="0"/>
        <v>270547</v>
      </c>
      <c r="J7" s="9">
        <f t="shared" si="0"/>
        <v>225065</v>
      </c>
      <c r="K7" s="9">
        <f t="shared" si="0"/>
        <v>349404</v>
      </c>
      <c r="L7" s="9">
        <f t="shared" si="0"/>
        <v>257379</v>
      </c>
      <c r="M7" s="9">
        <f t="shared" si="0"/>
        <v>122658</v>
      </c>
      <c r="N7" s="9">
        <f t="shared" si="0"/>
        <v>77574</v>
      </c>
      <c r="O7" s="9">
        <f t="shared" si="0"/>
        <v>2886884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16515</v>
      </c>
      <c r="C8" s="11">
        <f t="shared" si="1"/>
        <v>16501</v>
      </c>
      <c r="D8" s="11">
        <f t="shared" si="1"/>
        <v>11385</v>
      </c>
      <c r="E8" s="11">
        <f t="shared" si="1"/>
        <v>2358</v>
      </c>
      <c r="F8" s="11">
        <f t="shared" si="1"/>
        <v>9276</v>
      </c>
      <c r="G8" s="11">
        <f t="shared" si="1"/>
        <v>13740</v>
      </c>
      <c r="H8" s="11">
        <f t="shared" si="1"/>
        <v>2437</v>
      </c>
      <c r="I8" s="11">
        <f t="shared" si="1"/>
        <v>16940</v>
      </c>
      <c r="J8" s="11">
        <f t="shared" si="1"/>
        <v>12244</v>
      </c>
      <c r="K8" s="11">
        <f t="shared" si="1"/>
        <v>10722</v>
      </c>
      <c r="L8" s="11">
        <f t="shared" si="1"/>
        <v>8736</v>
      </c>
      <c r="M8" s="11">
        <f t="shared" si="1"/>
        <v>5549</v>
      </c>
      <c r="N8" s="11">
        <f t="shared" si="1"/>
        <v>4736</v>
      </c>
      <c r="O8" s="11">
        <f t="shared" si="1"/>
        <v>131139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16515</v>
      </c>
      <c r="C9" s="11">
        <v>16501</v>
      </c>
      <c r="D9" s="11">
        <v>11385</v>
      </c>
      <c r="E9" s="11">
        <v>2358</v>
      </c>
      <c r="F9" s="11">
        <v>9276</v>
      </c>
      <c r="G9" s="11">
        <v>13740</v>
      </c>
      <c r="H9" s="11">
        <v>2437</v>
      </c>
      <c r="I9" s="11">
        <v>16934</v>
      </c>
      <c r="J9" s="11">
        <v>12244</v>
      </c>
      <c r="K9" s="11">
        <v>10706</v>
      </c>
      <c r="L9" s="11">
        <v>8736</v>
      </c>
      <c r="M9" s="11">
        <v>5540</v>
      </c>
      <c r="N9" s="11">
        <v>4717</v>
      </c>
      <c r="O9" s="11">
        <f>SUM(B9:N9)</f>
        <v>131089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16</v>
      </c>
      <c r="L10" s="13">
        <v>0</v>
      </c>
      <c r="M10" s="13">
        <v>9</v>
      </c>
      <c r="N10" s="13">
        <v>19</v>
      </c>
      <c r="O10" s="11">
        <f>SUM(B10:N10)</f>
        <v>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363025</v>
      </c>
      <c r="C11" s="13">
        <v>249395</v>
      </c>
      <c r="D11" s="13">
        <v>253569</v>
      </c>
      <c r="E11" s="13">
        <v>59779</v>
      </c>
      <c r="F11" s="13">
        <v>210041</v>
      </c>
      <c r="G11" s="13">
        <v>334292</v>
      </c>
      <c r="H11" s="13">
        <v>41944</v>
      </c>
      <c r="I11" s="13">
        <v>253607</v>
      </c>
      <c r="J11" s="13">
        <v>212821</v>
      </c>
      <c r="K11" s="13">
        <v>338682</v>
      </c>
      <c r="L11" s="13">
        <v>248643</v>
      </c>
      <c r="M11" s="13">
        <v>117109</v>
      </c>
      <c r="N11" s="13">
        <v>72838</v>
      </c>
      <c r="O11" s="11">
        <f>SUM(B11:N11)</f>
        <v>2755745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1.210256845488574</v>
      </c>
      <c r="C16" s="19">
        <v>1.256584695491151</v>
      </c>
      <c r="D16" s="19">
        <v>1.213091567704036</v>
      </c>
      <c r="E16" s="19">
        <v>0.959299962276683</v>
      </c>
      <c r="F16" s="19">
        <v>1.360961919422925</v>
      </c>
      <c r="G16" s="19">
        <v>1.481385108212641</v>
      </c>
      <c r="H16" s="19">
        <v>1.677999025677458</v>
      </c>
      <c r="I16" s="19">
        <v>1.226600378953802</v>
      </c>
      <c r="J16" s="19">
        <v>1.285758938919643</v>
      </c>
      <c r="K16" s="19">
        <v>1.1290554083861</v>
      </c>
      <c r="L16" s="19">
        <v>1.192155532439849</v>
      </c>
      <c r="M16" s="19">
        <v>1.265292752727222</v>
      </c>
      <c r="N16" s="19">
        <v>1.165285432255527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1274550.2999999998</v>
      </c>
      <c r="C18" s="24">
        <f aca="true" t="shared" si="2" ref="C18:O18">SUM(C19:C29)</f>
        <v>936369.5</v>
      </c>
      <c r="D18" s="24">
        <f t="shared" si="2"/>
        <v>774033.39</v>
      </c>
      <c r="E18" s="24">
        <f t="shared" si="2"/>
        <v>252683.81</v>
      </c>
      <c r="F18" s="24">
        <f t="shared" si="2"/>
        <v>834738.0700000001</v>
      </c>
      <c r="G18" s="24">
        <f t="shared" si="2"/>
        <v>1210897.1199999996</v>
      </c>
      <c r="H18" s="24">
        <f t="shared" si="2"/>
        <v>227814.95999999996</v>
      </c>
      <c r="I18" s="24">
        <f t="shared" si="2"/>
        <v>929741.9900000001</v>
      </c>
      <c r="J18" s="24">
        <f t="shared" si="2"/>
        <v>801250.91</v>
      </c>
      <c r="K18" s="24">
        <f t="shared" si="2"/>
        <v>1058981.02</v>
      </c>
      <c r="L18" s="24">
        <f t="shared" si="2"/>
        <v>942056.6400000001</v>
      </c>
      <c r="M18" s="24">
        <f t="shared" si="2"/>
        <v>546267.18</v>
      </c>
      <c r="N18" s="24">
        <f t="shared" si="2"/>
        <v>286526.22000000003</v>
      </c>
      <c r="O18" s="24">
        <f t="shared" si="2"/>
        <v>10075911.109999998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>ROUND((B13+B14)*B7,2)</f>
        <v>958680.09</v>
      </c>
      <c r="C19" s="30">
        <f aca="true" t="shared" si="3" ref="C19:N19">ROUND((C13+C14)*C7,2)</f>
        <v>693829.02</v>
      </c>
      <c r="D19" s="30">
        <f t="shared" si="3"/>
        <v>606320.73</v>
      </c>
      <c r="E19" s="30">
        <f t="shared" si="3"/>
        <v>242924.6</v>
      </c>
      <c r="F19" s="30">
        <f t="shared" si="3"/>
        <v>581738.34</v>
      </c>
      <c r="G19" s="30">
        <f t="shared" si="3"/>
        <v>759545.04</v>
      </c>
      <c r="H19" s="30">
        <f t="shared" si="3"/>
        <v>130045.21</v>
      </c>
      <c r="I19" s="30">
        <f t="shared" si="3"/>
        <v>700987.28</v>
      </c>
      <c r="J19" s="30">
        <f t="shared" si="3"/>
        <v>586519.39</v>
      </c>
      <c r="K19" s="30">
        <f t="shared" si="3"/>
        <v>860686.87</v>
      </c>
      <c r="L19" s="30">
        <f t="shared" si="3"/>
        <v>721896.62</v>
      </c>
      <c r="M19" s="30">
        <f t="shared" si="3"/>
        <v>396982.62</v>
      </c>
      <c r="N19" s="30">
        <f t="shared" si="3"/>
        <v>226787.59</v>
      </c>
      <c r="O19" s="30">
        <f>SUM(B19:N19)</f>
        <v>7466943.399999999</v>
      </c>
    </row>
    <row r="20" spans="1:23" ht="18.75" customHeight="1">
      <c r="A20" s="26" t="s">
        <v>35</v>
      </c>
      <c r="B20" s="30">
        <f>IF(B16&lt;&gt;0,ROUND((B16-1)*B19,2),0)</f>
        <v>201569.05</v>
      </c>
      <c r="C20" s="30">
        <f aca="true" t="shared" si="4" ref="C20:N20">IF(C16&lt;&gt;0,ROUND((C16-1)*C19,2),0)</f>
        <v>178025.91</v>
      </c>
      <c r="D20" s="30">
        <f t="shared" si="4"/>
        <v>129201.83</v>
      </c>
      <c r="E20" s="30">
        <f t="shared" si="4"/>
        <v>-9887.04</v>
      </c>
      <c r="F20" s="30">
        <f t="shared" si="4"/>
        <v>209985.39</v>
      </c>
      <c r="G20" s="30">
        <f t="shared" si="4"/>
        <v>365633.67</v>
      </c>
      <c r="H20" s="30">
        <f t="shared" si="4"/>
        <v>88170.53</v>
      </c>
      <c r="I20" s="30">
        <f t="shared" si="4"/>
        <v>158843.98</v>
      </c>
      <c r="J20" s="30">
        <f t="shared" si="4"/>
        <v>167603.16</v>
      </c>
      <c r="K20" s="30">
        <f t="shared" si="4"/>
        <v>111076.3</v>
      </c>
      <c r="L20" s="30">
        <f t="shared" si="4"/>
        <v>138716.43</v>
      </c>
      <c r="M20" s="30">
        <f t="shared" si="4"/>
        <v>105316.61</v>
      </c>
      <c r="N20" s="30">
        <f t="shared" si="4"/>
        <v>37484.68</v>
      </c>
      <c r="O20" s="30">
        <f aca="true" t="shared" si="5" ref="O19:O29">SUM(B20:N20)</f>
        <v>1881740.5</v>
      </c>
      <c r="W20" s="60"/>
    </row>
    <row r="21" spans="1:15" ht="18.75" customHeight="1">
      <c r="A21" s="26" t="s">
        <v>36</v>
      </c>
      <c r="B21" s="30">
        <v>56400</v>
      </c>
      <c r="C21" s="30">
        <v>38577.35</v>
      </c>
      <c r="D21" s="30">
        <v>22185.66</v>
      </c>
      <c r="E21" s="30">
        <v>10001.97</v>
      </c>
      <c r="F21" s="30">
        <v>27737.3</v>
      </c>
      <c r="G21" s="30">
        <v>45242.72</v>
      </c>
      <c r="H21" s="30">
        <v>4632.68</v>
      </c>
      <c r="I21" s="30">
        <v>30986.62</v>
      </c>
      <c r="J21" s="30">
        <v>30598.72</v>
      </c>
      <c r="K21" s="30">
        <v>47780.6</v>
      </c>
      <c r="L21" s="30">
        <v>42579.07</v>
      </c>
      <c r="M21" s="30">
        <v>20089.98</v>
      </c>
      <c r="N21" s="30">
        <v>12624.95</v>
      </c>
      <c r="O21" s="30">
        <f t="shared" si="5"/>
        <v>389437.62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5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1125.34</v>
      </c>
      <c r="C24" s="30">
        <v>842.72</v>
      </c>
      <c r="D24" s="30">
        <v>688.56</v>
      </c>
      <c r="E24" s="30">
        <v>226.1</v>
      </c>
      <c r="F24" s="30">
        <v>747.66</v>
      </c>
      <c r="G24" s="30">
        <v>1081.66</v>
      </c>
      <c r="H24" s="30">
        <v>202.97</v>
      </c>
      <c r="I24" s="30">
        <v>822.17</v>
      </c>
      <c r="J24" s="30">
        <v>716.83</v>
      </c>
      <c r="K24" s="30">
        <v>942.92</v>
      </c>
      <c r="L24" s="30">
        <v>835.01</v>
      </c>
      <c r="M24" s="30">
        <v>480.45</v>
      </c>
      <c r="N24" s="30">
        <v>254.35</v>
      </c>
      <c r="O24" s="30">
        <f t="shared" si="5"/>
        <v>8966.740000000002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162507.83</v>
      </c>
      <c r="C31" s="30">
        <f>+C32+C34+C46+C47+C50-C51</f>
        <v>110510.84</v>
      </c>
      <c r="D31" s="30">
        <f t="shared" si="6"/>
        <v>60100.50000000001</v>
      </c>
      <c r="E31" s="30">
        <f t="shared" si="6"/>
        <v>8725.7</v>
      </c>
      <c r="F31" s="30">
        <f t="shared" si="6"/>
        <v>35500.73</v>
      </c>
      <c r="G31" s="30">
        <f t="shared" si="6"/>
        <v>143343.7</v>
      </c>
      <c r="H31" s="30">
        <f t="shared" si="6"/>
        <v>-15820.650000000005</v>
      </c>
      <c r="I31" s="30">
        <f t="shared" si="6"/>
        <v>75529.52</v>
      </c>
      <c r="J31" s="30">
        <f t="shared" si="6"/>
        <v>67278.52</v>
      </c>
      <c r="K31" s="30">
        <f t="shared" si="6"/>
        <v>117380.18999999999</v>
      </c>
      <c r="L31" s="30">
        <f t="shared" si="6"/>
        <v>84837.89000000001</v>
      </c>
      <c r="M31" s="30">
        <f t="shared" si="6"/>
        <v>107675.36000000002</v>
      </c>
      <c r="N31" s="30">
        <f t="shared" si="6"/>
        <v>9860.970000000001</v>
      </c>
      <c r="O31" s="30">
        <f t="shared" si="6"/>
        <v>967431.0999999999</v>
      </c>
    </row>
    <row r="32" spans="1:15" ht="18.75" customHeight="1">
      <c r="A32" s="26" t="s">
        <v>40</v>
      </c>
      <c r="B32" s="31">
        <f>+B33</f>
        <v>-72666</v>
      </c>
      <c r="C32" s="31">
        <f>+C33</f>
        <v>-72604.4</v>
      </c>
      <c r="D32" s="31">
        <f aca="true" t="shared" si="7" ref="D32:O32">+D33</f>
        <v>-50094</v>
      </c>
      <c r="E32" s="31">
        <f t="shared" si="7"/>
        <v>-10375.2</v>
      </c>
      <c r="F32" s="31">
        <f t="shared" si="7"/>
        <v>-40814.4</v>
      </c>
      <c r="G32" s="31">
        <f t="shared" si="7"/>
        <v>-60456</v>
      </c>
      <c r="H32" s="31">
        <f t="shared" si="7"/>
        <v>-10722.8</v>
      </c>
      <c r="I32" s="31">
        <f t="shared" si="7"/>
        <v>-74509.6</v>
      </c>
      <c r="J32" s="31">
        <f t="shared" si="7"/>
        <v>-53873.6</v>
      </c>
      <c r="K32" s="31">
        <f t="shared" si="7"/>
        <v>-47106.4</v>
      </c>
      <c r="L32" s="31">
        <f t="shared" si="7"/>
        <v>-38438.4</v>
      </c>
      <c r="M32" s="31">
        <f t="shared" si="7"/>
        <v>-24376</v>
      </c>
      <c r="N32" s="31">
        <f t="shared" si="7"/>
        <v>-20754.8</v>
      </c>
      <c r="O32" s="31">
        <f t="shared" si="7"/>
        <v>-576791.6000000001</v>
      </c>
    </row>
    <row r="33" spans="1:26" ht="18.75" customHeight="1">
      <c r="A33" s="27" t="s">
        <v>41</v>
      </c>
      <c r="B33" s="16">
        <f>ROUND((-B9)*$G$3,2)</f>
        <v>-72666</v>
      </c>
      <c r="C33" s="16">
        <f aca="true" t="shared" si="8" ref="C33:N33">ROUND((-C9)*$G$3,2)</f>
        <v>-72604.4</v>
      </c>
      <c r="D33" s="16">
        <f t="shared" si="8"/>
        <v>-50094</v>
      </c>
      <c r="E33" s="16">
        <f t="shared" si="8"/>
        <v>-10375.2</v>
      </c>
      <c r="F33" s="16">
        <f t="shared" si="8"/>
        <v>-40814.4</v>
      </c>
      <c r="G33" s="16">
        <f t="shared" si="8"/>
        <v>-60456</v>
      </c>
      <c r="H33" s="16">
        <f t="shared" si="8"/>
        <v>-10722.8</v>
      </c>
      <c r="I33" s="16">
        <f t="shared" si="8"/>
        <v>-74509.6</v>
      </c>
      <c r="J33" s="16">
        <f t="shared" si="8"/>
        <v>-53873.6</v>
      </c>
      <c r="K33" s="16">
        <f t="shared" si="8"/>
        <v>-47106.4</v>
      </c>
      <c r="L33" s="16">
        <f t="shared" si="8"/>
        <v>-38438.4</v>
      </c>
      <c r="M33" s="16">
        <f t="shared" si="8"/>
        <v>-24376</v>
      </c>
      <c r="N33" s="16">
        <f t="shared" si="8"/>
        <v>-20754.8</v>
      </c>
      <c r="O33" s="32">
        <f aca="true" t="shared" si="9" ref="O33:O51">SUM(B33:N33)</f>
        <v>-576791.6000000001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 aca="true" t="shared" si="10" ref="B34:N34">SUM(B35:B44)</f>
        <v>-6257.6</v>
      </c>
      <c r="C34" s="31">
        <f t="shared" si="10"/>
        <v>-4686.06</v>
      </c>
      <c r="D34" s="31">
        <f t="shared" si="10"/>
        <v>-3828.85</v>
      </c>
      <c r="E34" s="31">
        <f t="shared" si="10"/>
        <v>-1257.23</v>
      </c>
      <c r="F34" s="31">
        <f t="shared" si="10"/>
        <v>-4157.45</v>
      </c>
      <c r="G34" s="31">
        <f t="shared" si="10"/>
        <v>-6014.72</v>
      </c>
      <c r="H34" s="31">
        <f t="shared" si="10"/>
        <v>-34208.33</v>
      </c>
      <c r="I34" s="31">
        <f t="shared" si="10"/>
        <v>-4571.76</v>
      </c>
      <c r="J34" s="31">
        <f t="shared" si="10"/>
        <v>-3986.01</v>
      </c>
      <c r="K34" s="31">
        <f t="shared" si="10"/>
        <v>-5243.24</v>
      </c>
      <c r="L34" s="31">
        <f t="shared" si="10"/>
        <v>-4643.2</v>
      </c>
      <c r="M34" s="31">
        <f t="shared" si="10"/>
        <v>-2671.62</v>
      </c>
      <c r="N34" s="31">
        <f t="shared" si="10"/>
        <v>-1414.39</v>
      </c>
      <c r="O34" s="31">
        <f>SUM(O35:O44)</f>
        <v>-82940.45999999999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-11026.56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-11026.56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-6257.6</v>
      </c>
      <c r="C43" s="33">
        <v>-4686.06</v>
      </c>
      <c r="D43" s="33">
        <v>-3828.85</v>
      </c>
      <c r="E43" s="33">
        <v>-1257.23</v>
      </c>
      <c r="F43" s="33">
        <v>-4157.45</v>
      </c>
      <c r="G43" s="33">
        <v>-6014.72</v>
      </c>
      <c r="H43" s="33">
        <v>-1128.65</v>
      </c>
      <c r="I43" s="33">
        <v>-4571.76</v>
      </c>
      <c r="J43" s="33">
        <v>-3986.01</v>
      </c>
      <c r="K43" s="33">
        <v>-5243.24</v>
      </c>
      <c r="L43" s="33">
        <v>-4643.2</v>
      </c>
      <c r="M43" s="33">
        <v>-2671.62</v>
      </c>
      <c r="N43" s="33">
        <v>-1414.39</v>
      </c>
      <c r="O43" s="33">
        <f t="shared" si="9"/>
        <v>-49860.78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-22053.12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-22053.12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241431.43</v>
      </c>
      <c r="C46" s="35">
        <v>187801.3</v>
      </c>
      <c r="D46" s="35">
        <v>114023.35</v>
      </c>
      <c r="E46" s="35">
        <v>20358.13</v>
      </c>
      <c r="F46" s="35">
        <v>80472.58</v>
      </c>
      <c r="G46" s="35">
        <v>209814.42</v>
      </c>
      <c r="H46" s="35">
        <f>30213.14-1102.66</f>
        <v>29110.48</v>
      </c>
      <c r="I46" s="35">
        <v>154610.88</v>
      </c>
      <c r="J46" s="35">
        <v>125138.13</v>
      </c>
      <c r="K46" s="35">
        <v>169729.83</v>
      </c>
      <c r="L46" s="35">
        <v>127919.49</v>
      </c>
      <c r="M46" s="35">
        <v>134722.98</v>
      </c>
      <c r="N46" s="35">
        <v>32030.16</v>
      </c>
      <c r="O46" s="33">
        <f t="shared" si="9"/>
        <v>1627163.16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1437058.13</v>
      </c>
      <c r="C49" s="36">
        <f t="shared" si="11"/>
        <v>1046880.34</v>
      </c>
      <c r="D49" s="36">
        <f t="shared" si="11"/>
        <v>834133.89</v>
      </c>
      <c r="E49" s="36">
        <f t="shared" si="11"/>
        <v>261409.51</v>
      </c>
      <c r="F49" s="36">
        <f t="shared" si="11"/>
        <v>870238.8</v>
      </c>
      <c r="G49" s="36">
        <f t="shared" si="11"/>
        <v>1354240.8199999996</v>
      </c>
      <c r="H49" s="36">
        <f t="shared" si="11"/>
        <v>211994.30999999997</v>
      </c>
      <c r="I49" s="36">
        <f t="shared" si="11"/>
        <v>1005271.5100000001</v>
      </c>
      <c r="J49" s="36">
        <f t="shared" si="11"/>
        <v>868529.43</v>
      </c>
      <c r="K49" s="36">
        <f t="shared" si="11"/>
        <v>1176361.21</v>
      </c>
      <c r="L49" s="36">
        <f t="shared" si="11"/>
        <v>1026894.5300000001</v>
      </c>
      <c r="M49" s="36">
        <f t="shared" si="11"/>
        <v>653942.54</v>
      </c>
      <c r="N49" s="36">
        <f t="shared" si="11"/>
        <v>296387.19000000006</v>
      </c>
      <c r="O49" s="36">
        <f>SUM(B49:N49)</f>
        <v>11043342.209999999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 s="43"/>
    </row>
    <row r="55" spans="1:17" ht="18.75" customHeight="1">
      <c r="A55" s="14" t="s">
        <v>55</v>
      </c>
      <c r="B55" s="51">
        <f aca="true" t="shared" si="12" ref="B55:O55">SUM(B56:B66)</f>
        <v>1437058.13</v>
      </c>
      <c r="C55" s="51">
        <f t="shared" si="12"/>
        <v>1046880.3400000001</v>
      </c>
      <c r="D55" s="51">
        <f t="shared" si="12"/>
        <v>834133.9</v>
      </c>
      <c r="E55" s="51">
        <f t="shared" si="12"/>
        <v>261409.50999999995</v>
      </c>
      <c r="F55" s="51">
        <f t="shared" si="12"/>
        <v>870238.7999999997</v>
      </c>
      <c r="G55" s="51">
        <f t="shared" si="12"/>
        <v>1354240.8199999998</v>
      </c>
      <c r="H55" s="51">
        <f t="shared" si="12"/>
        <v>211994.3</v>
      </c>
      <c r="I55" s="51">
        <f t="shared" si="12"/>
        <v>1005271.51</v>
      </c>
      <c r="J55" s="51">
        <f t="shared" si="12"/>
        <v>868529.43</v>
      </c>
      <c r="K55" s="51">
        <f t="shared" si="12"/>
        <v>1176361.2</v>
      </c>
      <c r="L55" s="51">
        <f t="shared" si="12"/>
        <v>1026894.53</v>
      </c>
      <c r="M55" s="51">
        <f t="shared" si="12"/>
        <v>653942.54</v>
      </c>
      <c r="N55" s="51">
        <f t="shared" si="12"/>
        <v>296387.2</v>
      </c>
      <c r="O55" s="36">
        <f t="shared" si="12"/>
        <v>11043342.209999997</v>
      </c>
      <c r="Q55"/>
    </row>
    <row r="56" spans="1:18" ht="18.75" customHeight="1">
      <c r="A56" s="26" t="s">
        <v>56</v>
      </c>
      <c r="B56" s="51">
        <v>1171428.52</v>
      </c>
      <c r="C56" s="51">
        <v>743673.39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1915101.9100000001</v>
      </c>
      <c r="P56"/>
      <c r="Q56"/>
      <c r="R56" s="43"/>
    </row>
    <row r="57" spans="1:16" ht="18.75" customHeight="1">
      <c r="A57" s="26" t="s">
        <v>57</v>
      </c>
      <c r="B57" s="51">
        <v>265629.61</v>
      </c>
      <c r="C57" s="51">
        <v>303206.95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568836.56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834133.9</v>
      </c>
      <c r="E58" s="52">
        <v>0</v>
      </c>
      <c r="F58" s="52">
        <v>0</v>
      </c>
      <c r="G58" s="52">
        <v>0</v>
      </c>
      <c r="H58" s="51">
        <v>211994.3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1046128.2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261409.50999999995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261409.50999999995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870238.7999999997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870238.7999999997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1354240.8199999998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1354240.8199999998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1005271.51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1005271.51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868529.43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868529.43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1176361.2</v>
      </c>
      <c r="L64" s="31">
        <v>1026894.53</v>
      </c>
      <c r="M64" s="52">
        <v>0</v>
      </c>
      <c r="N64" s="52">
        <v>0</v>
      </c>
      <c r="O64" s="36">
        <f t="shared" si="13"/>
        <v>2203255.73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653942.54</v>
      </c>
      <c r="N65" s="52">
        <v>0</v>
      </c>
      <c r="O65" s="36">
        <f t="shared" si="13"/>
        <v>653942.54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296387.2</v>
      </c>
      <c r="O66" s="55">
        <f t="shared" si="13"/>
        <v>296387.2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4:12" s="66" customFormat="1" ht="13.5">
      <c r="D69" s="67"/>
      <c r="E69" s="67"/>
      <c r="F69" s="67"/>
      <c r="G69" s="67"/>
      <c r="J69" s="67"/>
      <c r="K69" s="67"/>
      <c r="L69" s="67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4" ht="13.5">
      <c r="B71" s="68"/>
      <c r="C71" s="68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2:12" ht="13.5">
      <c r="B72" s="69"/>
      <c r="C72" s="69"/>
      <c r="D72"/>
      <c r="E72"/>
      <c r="F72"/>
      <c r="G72"/>
      <c r="H72"/>
      <c r="I72"/>
      <c r="J72"/>
      <c r="K72"/>
      <c r="L72"/>
    </row>
    <row r="73" spans="2:12" ht="13.5">
      <c r="B73" s="68"/>
      <c r="C73" s="68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 s="70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 s="68"/>
      <c r="C76" s="68"/>
      <c r="D76"/>
      <c r="E76"/>
      <c r="F76"/>
      <c r="G76"/>
      <c r="H76"/>
      <c r="I76"/>
      <c r="J76"/>
      <c r="K76"/>
      <c r="L76"/>
    </row>
    <row r="77" spans="2:12" ht="13.5">
      <c r="B77" s="69"/>
      <c r="C77" s="69"/>
      <c r="D77"/>
      <c r="E77"/>
      <c r="F77"/>
      <c r="G77"/>
      <c r="H77"/>
      <c r="I77"/>
      <c r="J77"/>
      <c r="K77"/>
      <c r="L77"/>
    </row>
    <row r="78" spans="2:11" ht="13.5">
      <c r="B78" s="58"/>
      <c r="C78" s="58"/>
      <c r="D78"/>
      <c r="K78"/>
    </row>
    <row r="79" spans="4:12" ht="13.5">
      <c r="D79"/>
      <c r="L79"/>
    </row>
    <row r="80" spans="2:13" ht="13.5">
      <c r="B80" s="66"/>
      <c r="C80" s="66"/>
      <c r="D80" s="67"/>
      <c r="M80"/>
    </row>
    <row r="81" spans="2:14" ht="13.5">
      <c r="B81" s="66"/>
      <c r="C81" s="66"/>
      <c r="D81" s="66"/>
      <c r="N81"/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2022-03-02T19:33:20Z</dcterms:modified>
  <cp:category/>
  <cp:version/>
  <cp:contentType/>
  <cp:contentStatus/>
</cp:coreProperties>
</file>