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<sst xmlns="http://schemas.openxmlformats.org/spreadsheetml/2006/main" count="84" uniqueCount="81">
  <si>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</si>
  <si>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</si>
  <si>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</si>
  <si>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</si>
  <si>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</si>
  <si>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</si>
  <si>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</si>
  <si>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</si>
  <si>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</si>
  <si>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</si>
  <si>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</si>
  <si>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</si>
  <si>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</si>
  <si>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</si>
  <si>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</si>
  <si>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</si>
  <si>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</si>
  <si>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</si>
  <si>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</si>
  <si>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</si>
  <si>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</si>
  <si>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</si>
  <si>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</si>
  <si>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</si>
  <si>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</si>
  <si>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</si>
  <si>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</si>
  <si>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</si>
  <si>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</si>
  <si>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</si>
  <si>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</si>
  <si>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</si>
  <si>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</si>
  <si>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</si>
  <si>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</si>
  <si>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</si>
  <si>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</si>
  <si>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</si>
  <si>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</si>
  <si>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</si>
  <si>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</si>
  <si>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</si>
  <si>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</si>
  <si>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</si>
  <si>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</si>
  <si>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</si>
  <si>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</si>
  <si>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</si>
  <si>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</si>
  <si>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</si>
  <si>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</si>
  <si>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</si>
  <si>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</si>
  <si>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</si>
  <si>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</si>
  <si>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</si>
  <si>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</si>
  <si>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</si>
  <si>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</si>
  <si>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</si>
  <si>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</si>
  <si>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</si>
  <si>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</si>
  <si>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</si>
  <si>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</si>
  <si>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</si>
  <si>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</si>
  <si>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</si>
  <si>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21/02/22 - VENCIMENTO 02/03/22</t>
  </si>
  <si>
    <t>2.1 Tarifa de Remuneração por Passageiro Transportado -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</si>
  <si>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</si>
  <si>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</si>
  <si>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</si>
  <si>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</si>
  <si>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</si>
  <si>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 Remuneração Comunicação de dados por chip</t>
  </si>
  <si>
    <t>4.11. Remuneração pelo Serviço Atende</t>
  </si>
  <si>
    <t>5.2.9. Desconto do saldo remanescente de investimento em SMGO"</t>
  </si>
  <si>
    <t>5.2.10. Maggi Adm. de Consórcios LTDA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</si>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</sst>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369394</v>
      </c>
      <c r="C7" s="9">
        <f t="shared" si="0"/>
        <v>261104</v>
      </c>
      <c r="D7" s="9">
        <f t="shared" si="0"/>
        <v>255347</v>
      </c>
      <c r="E7" s="9">
        <f t="shared" si="0"/>
        <v>60489</v>
      </c>
      <c r="F7" s="9">
        <f t="shared" si="0"/>
        <v>192023</v>
      </c>
      <c r="G7" s="9">
        <f t="shared" si="0"/>
        <v>334344</v>
      </c>
      <c r="H7" s="9">
        <f t="shared" si="0"/>
        <v>40046</v>
      </c>
      <c r="I7" s="9">
        <f t="shared" si="0"/>
        <v>235447</v>
      </c>
      <c r="J7" s="9">
        <f t="shared" si="0"/>
        <v>221897</v>
      </c>
      <c r="K7" s="9">
        <f t="shared" si="0"/>
        <v>336110</v>
      </c>
      <c r="L7" s="9">
        <f t="shared" si="0"/>
        <v>236950</v>
      </c>
      <c r="M7" s="9">
        <f t="shared" si="0"/>
        <v>120235</v>
      </c>
      <c r="N7" s="9">
        <f t="shared" si="0"/>
        <v>74095</v>
      </c>
      <c r="O7" s="9">
        <f t="shared" si="0"/>
        <v>2737481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17382</v>
      </c>
      <c r="C8" s="11">
        <f t="shared" si="1"/>
        <v>17610</v>
      </c>
      <c r="D8" s="11">
        <f t="shared" si="1"/>
        <v>12242</v>
      </c>
      <c r="E8" s="11">
        <f t="shared" si="1"/>
        <v>2553</v>
      </c>
      <c r="F8" s="11">
        <f t="shared" si="1"/>
        <v>8668</v>
      </c>
      <c r="G8" s="11">
        <f t="shared" si="1"/>
        <v>14565</v>
      </c>
      <c r="H8" s="11">
        <f t="shared" si="1"/>
        <v>2491</v>
      </c>
      <c r="I8" s="11">
        <f t="shared" si="1"/>
        <v>15584</v>
      </c>
      <c r="J8" s="11">
        <f t="shared" si="1"/>
        <v>12993</v>
      </c>
      <c r="K8" s="11">
        <f t="shared" si="1"/>
        <v>11901</v>
      </c>
      <c r="L8" s="11">
        <f t="shared" si="1"/>
        <v>8412</v>
      </c>
      <c r="M8" s="11">
        <f t="shared" si="1"/>
        <v>5923</v>
      </c>
      <c r="N8" s="11">
        <f t="shared" si="1"/>
        <v>4899</v>
      </c>
      <c r="O8" s="11">
        <f t="shared" si="1"/>
        <v>135223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17382</v>
      </c>
      <c r="C9" s="11">
        <v>17610</v>
      </c>
      <c r="D9" s="11">
        <v>12242</v>
      </c>
      <c r="E9" s="11">
        <v>2553</v>
      </c>
      <c r="F9" s="11">
        <v>8668</v>
      </c>
      <c r="G9" s="11">
        <v>14565</v>
      </c>
      <c r="H9" s="11">
        <v>2491</v>
      </c>
      <c r="I9" s="11">
        <v>15581</v>
      </c>
      <c r="J9" s="11">
        <v>12993</v>
      </c>
      <c r="K9" s="11">
        <v>11886</v>
      </c>
      <c r="L9" s="11">
        <v>8412</v>
      </c>
      <c r="M9" s="11">
        <v>5917</v>
      </c>
      <c r="N9" s="11">
        <v>4877</v>
      </c>
      <c r="O9" s="11">
        <f>SUM(B9:N9)</f>
        <v>135177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15</v>
      </c>
      <c r="L10" s="13">
        <v>0</v>
      </c>
      <c r="M10" s="13">
        <v>6</v>
      </c>
      <c r="N10" s="13">
        <v>22</v>
      </c>
      <c r="O10" s="11">
        <f>SUM(B10:N10)</f>
        <v>46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352012</v>
      </c>
      <c r="C11" s="13">
        <v>243494</v>
      </c>
      <c r="D11" s="13">
        <v>243105</v>
      </c>
      <c r="E11" s="13">
        <v>57936</v>
      </c>
      <c r="F11" s="13">
        <v>183355</v>
      </c>
      <c r="G11" s="13">
        <v>319779</v>
      </c>
      <c r="H11" s="13">
        <v>37555</v>
      </c>
      <c r="I11" s="13">
        <v>219863</v>
      </c>
      <c r="J11" s="13">
        <v>208904</v>
      </c>
      <c r="K11" s="13">
        <v>324209</v>
      </c>
      <c r="L11" s="13">
        <v>228538</v>
      </c>
      <c r="M11" s="13">
        <v>114312</v>
      </c>
      <c r="N11" s="13">
        <v>69196</v>
      </c>
      <c r="O11" s="11">
        <f>SUM(B11:N11)</f>
        <v>2602258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1.235963385543132</v>
      </c>
      <c r="C16" s="19">
        <v>1.270429143345267</v>
      </c>
      <c r="D16" s="19">
        <v>1.238224618948548</v>
      </c>
      <c r="E16" s="19">
        <v>0.97353687984911</v>
      </c>
      <c r="F16" s="19">
        <v>1.519391777341173</v>
      </c>
      <c r="G16" s="19">
        <v>1.529566570485079</v>
      </c>
      <c r="H16" s="19">
        <v>1.777689423698439</v>
      </c>
      <c r="I16" s="19">
        <v>1.381327817572723</v>
      </c>
      <c r="J16" s="19">
        <v>1.294734158607806</v>
      </c>
      <c r="K16" s="19">
        <v>1.170259135635117</v>
      </c>
      <c r="L16" s="19">
        <v>1.28499816367652</v>
      </c>
      <c r="M16" s="19">
        <v>1.282118975018931</v>
      </c>
      <c r="N16" s="19">
        <v>1.211811615907203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SUM(B19:B29)</f>
        <v>1267260.0799999998</v>
      </c>
      <c r="C18" s="24">
        <f aca="true" t="shared" si="2" ref="C18:O18">SUM(C19:C29)</f>
        <v>929716.98</v>
      </c>
      <c r="D18" s="24">
        <f t="shared" si="2"/>
        <v>761643.2499999999</v>
      </c>
      <c r="E18" s="24">
        <f t="shared" si="2"/>
        <v>249908.71</v>
      </c>
      <c r="F18" s="24">
        <f t="shared" si="2"/>
        <v>817268.92</v>
      </c>
      <c r="G18" s="24">
        <f t="shared" si="2"/>
        <v>1201266.3599999996</v>
      </c>
      <c r="H18" s="24">
        <f t="shared" si="2"/>
        <v>217912.04999999996</v>
      </c>
      <c r="I18" s="24">
        <f t="shared" si="2"/>
        <v>912450.9500000001</v>
      </c>
      <c r="J18" s="24">
        <f t="shared" si="2"/>
        <v>796081.29</v>
      </c>
      <c r="K18" s="24">
        <f t="shared" si="2"/>
        <v>1056128.4300000002</v>
      </c>
      <c r="L18" s="24">
        <f t="shared" si="2"/>
        <v>936051.0200000001</v>
      </c>
      <c r="M18" s="24">
        <f t="shared" si="2"/>
        <v>542684.65</v>
      </c>
      <c r="N18" s="24">
        <f t="shared" si="2"/>
        <v>284618.6400000001</v>
      </c>
      <c r="O18" s="24">
        <f t="shared" si="2"/>
        <v>9964042.570000002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933052.3</v>
      </c>
      <c r="C19" s="30">
        <f aca="true" t="shared" si="3" ref="C19:N19">ROUND((C13+C14)*C7,2)</f>
        <v>681324.78</v>
      </c>
      <c r="D19" s="30">
        <f t="shared" si="3"/>
        <v>584336.07</v>
      </c>
      <c r="E19" s="30">
        <f t="shared" si="3"/>
        <v>236481.75</v>
      </c>
      <c r="F19" s="30">
        <f t="shared" si="3"/>
        <v>509341.01</v>
      </c>
      <c r="G19" s="30">
        <f t="shared" si="3"/>
        <v>729672.35</v>
      </c>
      <c r="H19" s="30">
        <f t="shared" si="3"/>
        <v>117342.79</v>
      </c>
      <c r="I19" s="30">
        <f t="shared" si="3"/>
        <v>610043.18</v>
      </c>
      <c r="J19" s="30">
        <f t="shared" si="3"/>
        <v>578263.58</v>
      </c>
      <c r="K19" s="30">
        <f t="shared" si="3"/>
        <v>827939.76</v>
      </c>
      <c r="L19" s="30">
        <f t="shared" si="3"/>
        <v>664597.36</v>
      </c>
      <c r="M19" s="30">
        <f t="shared" si="3"/>
        <v>389140.58</v>
      </c>
      <c r="N19" s="30">
        <f t="shared" si="3"/>
        <v>216616.73</v>
      </c>
      <c r="O19" s="30">
        <f>SUM(B19:N19)</f>
        <v>7078152.240000001</v>
      </c>
    </row>
    <row r="20" spans="1:23" ht="18.75" customHeight="1">
      <c r="A20" s="26" t="s">
        <v>35</v>
      </c>
      <c r="B20" s="30">
        <f>IF(B16&lt;&gt;0,ROUND((B16-1)*B19,2),0)</f>
        <v>220166.18</v>
      </c>
      <c r="C20" s="30">
        <f aca="true" t="shared" si="4" ref="C20:N20">IF(C16&lt;&gt;0,ROUND((C16-1)*C19,2),0)</f>
        <v>184250.08</v>
      </c>
      <c r="D20" s="30">
        <f t="shared" si="4"/>
        <v>139203.24</v>
      </c>
      <c r="E20" s="30">
        <f t="shared" si="4"/>
        <v>-6258.04</v>
      </c>
      <c r="F20" s="30">
        <f t="shared" si="4"/>
        <v>264547.53</v>
      </c>
      <c r="G20" s="30">
        <f t="shared" si="4"/>
        <v>386410.08</v>
      </c>
      <c r="H20" s="30">
        <f t="shared" si="4"/>
        <v>91256.25</v>
      </c>
      <c r="I20" s="30">
        <f t="shared" si="4"/>
        <v>232626.43</v>
      </c>
      <c r="J20" s="30">
        <f t="shared" si="4"/>
        <v>170434.03</v>
      </c>
      <c r="K20" s="30">
        <f t="shared" si="4"/>
        <v>140964.31</v>
      </c>
      <c r="L20" s="30">
        <f t="shared" si="4"/>
        <v>189409.03</v>
      </c>
      <c r="M20" s="30">
        <f t="shared" si="4"/>
        <v>109783.94</v>
      </c>
      <c r="N20" s="30">
        <f t="shared" si="4"/>
        <v>45881.94</v>
      </c>
      <c r="O20" s="30">
        <f aca="true" t="shared" si="5" ref="O19:O29">SUM(B20:N20)</f>
        <v>2168675</v>
      </c>
      <c r="W20" s="62"/>
    </row>
    <row r="21" spans="1:15" ht="18.75" customHeight="1">
      <c r="A21" s="26" t="s">
        <v>36</v>
      </c>
      <c r="B21" s="30">
        <v>56137.87</v>
      </c>
      <c r="C21" s="30">
        <v>38202.33</v>
      </c>
      <c r="D21" s="30">
        <v>21786.47</v>
      </c>
      <c r="E21" s="30">
        <v>10040.72</v>
      </c>
      <c r="F21" s="30">
        <v>28113.62</v>
      </c>
      <c r="G21" s="30">
        <v>44708.24</v>
      </c>
      <c r="H21" s="30">
        <v>4354.18</v>
      </c>
      <c r="I21" s="30">
        <v>30864.94</v>
      </c>
      <c r="J21" s="30">
        <v>30851.47</v>
      </c>
      <c r="K21" s="30">
        <v>47781.97</v>
      </c>
      <c r="L21" s="30">
        <v>43180.11</v>
      </c>
      <c r="M21" s="30">
        <v>19882.16</v>
      </c>
      <c r="N21" s="30">
        <v>12488.4</v>
      </c>
      <c r="O21" s="30">
        <f t="shared" si="5"/>
        <v>388392.4799999999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5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5"/>
        <v>-43404.450000000004</v>
      </c>
    </row>
    <row r="24" spans="1:15" ht="18.75" customHeight="1">
      <c r="A24" s="26" t="s">
        <v>71</v>
      </c>
      <c r="B24" s="30">
        <v>1127.91</v>
      </c>
      <c r="C24" s="30">
        <v>845.29</v>
      </c>
      <c r="D24" s="30">
        <v>680.86</v>
      </c>
      <c r="E24" s="30">
        <v>226.1</v>
      </c>
      <c r="F24" s="30">
        <v>737.38</v>
      </c>
      <c r="G24" s="30">
        <v>1081.66</v>
      </c>
      <c r="H24" s="30">
        <v>195.26</v>
      </c>
      <c r="I24" s="30">
        <v>814.46</v>
      </c>
      <c r="J24" s="30">
        <v>719.4</v>
      </c>
      <c r="K24" s="30">
        <v>948.06</v>
      </c>
      <c r="L24" s="30">
        <v>835.01</v>
      </c>
      <c r="M24" s="30">
        <v>480.45</v>
      </c>
      <c r="N24" s="30">
        <v>256.92</v>
      </c>
      <c r="O24" s="30"/>
    </row>
    <row r="25" spans="1:26" ht="18.75" customHeight="1">
      <c r="A25" s="26" t="s">
        <v>72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5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5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618.63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801.25</v>
      </c>
      <c r="L27" s="30">
        <v>711.23</v>
      </c>
      <c r="M27" s="30">
        <v>402.53</v>
      </c>
      <c r="N27" s="30">
        <v>210.92</v>
      </c>
      <c r="O27" s="30">
        <f t="shared" si="5"/>
        <v>7477.330000000001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75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5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76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5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+B32+B34+B46+B47+B50-B51</f>
        <v>-82752.69</v>
      </c>
      <c r="C31" s="30">
        <f>+C32+C34+C46+C47+C50-C51</f>
        <v>-82184.34</v>
      </c>
      <c r="D31" s="30">
        <f t="shared" si="6"/>
        <v>-57650.79</v>
      </c>
      <c r="E31" s="30">
        <f t="shared" si="6"/>
        <v>-12490.43</v>
      </c>
      <c r="F31" s="30">
        <f t="shared" si="6"/>
        <v>-42239.5</v>
      </c>
      <c r="G31" s="30">
        <f t="shared" si="6"/>
        <v>-70100.72</v>
      </c>
      <c r="H31" s="30">
        <f t="shared" si="6"/>
        <v>-44693.58</v>
      </c>
      <c r="I31" s="30">
        <f t="shared" si="6"/>
        <v>-73085.29999999999</v>
      </c>
      <c r="J31" s="30">
        <f t="shared" si="6"/>
        <v>-61169.49</v>
      </c>
      <c r="K31" s="30">
        <f t="shared" si="6"/>
        <v>-57570.21</v>
      </c>
      <c r="L31" s="30">
        <f t="shared" si="6"/>
        <v>-41656</v>
      </c>
      <c r="M31" s="30">
        <f t="shared" si="6"/>
        <v>-28706.42</v>
      </c>
      <c r="N31" s="30">
        <f t="shared" si="6"/>
        <v>-22887.48</v>
      </c>
      <c r="O31" s="30">
        <f t="shared" si="6"/>
        <v>-677186.9500000002</v>
      </c>
    </row>
    <row r="32" spans="1:15" ht="18.75" customHeight="1">
      <c r="A32" s="26" t="s">
        <v>40</v>
      </c>
      <c r="B32" s="31">
        <f>+B33</f>
        <v>-76480.8</v>
      </c>
      <c r="C32" s="31">
        <f>+C33</f>
        <v>-77484</v>
      </c>
      <c r="D32" s="31">
        <f aca="true" t="shared" si="7" ref="D32:O32">+D33</f>
        <v>-53864.8</v>
      </c>
      <c r="E32" s="31">
        <f t="shared" si="7"/>
        <v>-11233.2</v>
      </c>
      <c r="F32" s="31">
        <f t="shared" si="7"/>
        <v>-38139.2</v>
      </c>
      <c r="G32" s="31">
        <f t="shared" si="7"/>
        <v>-64086</v>
      </c>
      <c r="H32" s="31">
        <f t="shared" si="7"/>
        <v>-10960.4</v>
      </c>
      <c r="I32" s="31">
        <f t="shared" si="7"/>
        <v>-68556.4</v>
      </c>
      <c r="J32" s="31">
        <f t="shared" si="7"/>
        <v>-57169.2</v>
      </c>
      <c r="K32" s="31">
        <f t="shared" si="7"/>
        <v>-52298.4</v>
      </c>
      <c r="L32" s="31">
        <f t="shared" si="7"/>
        <v>-37012.8</v>
      </c>
      <c r="M32" s="31">
        <f t="shared" si="7"/>
        <v>-26034.8</v>
      </c>
      <c r="N32" s="31">
        <f t="shared" si="7"/>
        <v>-21458.8</v>
      </c>
      <c r="O32" s="31">
        <f t="shared" si="7"/>
        <v>-594778.8000000002</v>
      </c>
    </row>
    <row r="33" spans="1:26" ht="18.75" customHeight="1">
      <c r="A33" s="27" t="s">
        <v>41</v>
      </c>
      <c r="B33" s="16">
        <f>ROUND((-B9)*$G$3,2)</f>
        <v>-76480.8</v>
      </c>
      <c r="C33" s="16">
        <f aca="true" t="shared" si="8" ref="C33:N33">ROUND((-C9)*$G$3,2)</f>
        <v>-77484</v>
      </c>
      <c r="D33" s="16">
        <f t="shared" si="8"/>
        <v>-53864.8</v>
      </c>
      <c r="E33" s="16">
        <f t="shared" si="8"/>
        <v>-11233.2</v>
      </c>
      <c r="F33" s="16">
        <f t="shared" si="8"/>
        <v>-38139.2</v>
      </c>
      <c r="G33" s="16">
        <f t="shared" si="8"/>
        <v>-64086</v>
      </c>
      <c r="H33" s="16">
        <f t="shared" si="8"/>
        <v>-10960.4</v>
      </c>
      <c r="I33" s="16">
        <f t="shared" si="8"/>
        <v>-68556.4</v>
      </c>
      <c r="J33" s="16">
        <f t="shared" si="8"/>
        <v>-57169.2</v>
      </c>
      <c r="K33" s="16">
        <f t="shared" si="8"/>
        <v>-52298.4</v>
      </c>
      <c r="L33" s="16">
        <f t="shared" si="8"/>
        <v>-37012.8</v>
      </c>
      <c r="M33" s="16">
        <f t="shared" si="8"/>
        <v>-26034.8</v>
      </c>
      <c r="N33" s="16">
        <f t="shared" si="8"/>
        <v>-21458.8</v>
      </c>
      <c r="O33" s="32">
        <f aca="true" t="shared" si="9" ref="O33:O51">SUM(B33:N33)</f>
        <v>-594778.8000000002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SUM(B35:B44)</f>
        <v>-6271.89</v>
      </c>
      <c r="C34" s="31">
        <f aca="true" t="shared" si="10" ref="C34:O34">SUM(C35:C44)</f>
        <v>-4700.34</v>
      </c>
      <c r="D34" s="31">
        <f t="shared" si="10"/>
        <v>-3785.99</v>
      </c>
      <c r="E34" s="31">
        <f t="shared" si="10"/>
        <v>-1257.23</v>
      </c>
      <c r="F34" s="31">
        <f t="shared" si="10"/>
        <v>-4100.3</v>
      </c>
      <c r="G34" s="31">
        <f t="shared" si="10"/>
        <v>-6014.72</v>
      </c>
      <c r="H34" s="31">
        <f t="shared" si="10"/>
        <v>-32680.04</v>
      </c>
      <c r="I34" s="31">
        <f t="shared" si="10"/>
        <v>-4528.9</v>
      </c>
      <c r="J34" s="31">
        <f t="shared" si="10"/>
        <v>-4000.29</v>
      </c>
      <c r="K34" s="31">
        <f t="shared" si="10"/>
        <v>-5271.81</v>
      </c>
      <c r="L34" s="31">
        <f t="shared" si="10"/>
        <v>-4643.2</v>
      </c>
      <c r="M34" s="31">
        <f t="shared" si="10"/>
        <v>-2671.62</v>
      </c>
      <c r="N34" s="31">
        <f t="shared" si="10"/>
        <v>-1428.68</v>
      </c>
      <c r="O34" s="31">
        <f t="shared" si="10"/>
        <v>-81355.01000000001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-10531.42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-10531.42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-6271.89</v>
      </c>
      <c r="C43" s="33">
        <v>-4700.34</v>
      </c>
      <c r="D43" s="33">
        <v>-3785.99</v>
      </c>
      <c r="E43" s="33">
        <v>-1257.23</v>
      </c>
      <c r="F43" s="33">
        <v>-4100.3</v>
      </c>
      <c r="G43" s="33">
        <v>-6014.72</v>
      </c>
      <c r="H43" s="33">
        <v>-1085.79</v>
      </c>
      <c r="I43" s="33">
        <v>-4528.9</v>
      </c>
      <c r="J43" s="33">
        <v>-4000.29</v>
      </c>
      <c r="K43" s="33">
        <v>-5271.81</v>
      </c>
      <c r="L43" s="33">
        <v>-4643.2</v>
      </c>
      <c r="M43" s="33">
        <v>-2671.62</v>
      </c>
      <c r="N43" s="33">
        <v>-1428.68</v>
      </c>
      <c r="O43" s="33">
        <f t="shared" si="9"/>
        <v>-49760.76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-21062.83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-21062.83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-1053.14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-1053.14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51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52</v>
      </c>
      <c r="B49" s="36">
        <f aca="true" t="shared" si="11" ref="B49:N49">+B18+B31</f>
        <v>1184507.39</v>
      </c>
      <c r="C49" s="36">
        <f t="shared" si="11"/>
        <v>847532.64</v>
      </c>
      <c r="D49" s="36">
        <f t="shared" si="11"/>
        <v>703992.4599999998</v>
      </c>
      <c r="E49" s="36">
        <f t="shared" si="11"/>
        <v>237418.28</v>
      </c>
      <c r="F49" s="36">
        <f t="shared" si="11"/>
        <v>775029.42</v>
      </c>
      <c r="G49" s="36">
        <f t="shared" si="11"/>
        <v>1131165.6399999997</v>
      </c>
      <c r="H49" s="36">
        <f t="shared" si="11"/>
        <v>173218.46999999997</v>
      </c>
      <c r="I49" s="36">
        <f t="shared" si="11"/>
        <v>839365.6500000001</v>
      </c>
      <c r="J49" s="36">
        <f t="shared" si="11"/>
        <v>734911.8</v>
      </c>
      <c r="K49" s="36">
        <f t="shared" si="11"/>
        <v>998558.2200000002</v>
      </c>
      <c r="L49" s="36">
        <f t="shared" si="11"/>
        <v>894395.0200000001</v>
      </c>
      <c r="M49" s="36">
        <f t="shared" si="11"/>
        <v>513978.23000000004</v>
      </c>
      <c r="N49" s="36">
        <f t="shared" si="11"/>
        <v>261731.16000000006</v>
      </c>
      <c r="O49" s="36">
        <f>SUM(B49:N49)</f>
        <v>9295804.379999999</v>
      </c>
      <c r="P49"/>
      <c r="Q49"/>
      <c r="R49"/>
      <c r="S49"/>
      <c r="T49"/>
      <c r="U49"/>
      <c r="V49"/>
      <c r="W49"/>
      <c r="X49"/>
      <c r="Y49"/>
      <c r="Z49"/>
    </row>
    <row r="50" spans="1:19" ht="18.75" customHeight="1">
      <c r="A50" s="37" t="s">
        <v>53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8.75" customHeight="1">
      <c r="A51" s="37" t="s">
        <v>54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5.75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/>
    </row>
    <row r="55" spans="1:17" ht="18.75" customHeight="1">
      <c r="A55" s="14" t="s">
        <v>55</v>
      </c>
      <c r="B55" s="51">
        <f aca="true" t="shared" si="12" ref="B55:O55">SUM(B56:B66)</f>
        <v>1184507.3900000001</v>
      </c>
      <c r="C55" s="51">
        <f t="shared" si="12"/>
        <v>847532.63</v>
      </c>
      <c r="D55" s="51">
        <f t="shared" si="12"/>
        <v>703992.46</v>
      </c>
      <c r="E55" s="51">
        <f t="shared" si="12"/>
        <v>237418.27</v>
      </c>
      <c r="F55" s="51">
        <f t="shared" si="12"/>
        <v>775029.42</v>
      </c>
      <c r="G55" s="51">
        <f t="shared" si="12"/>
        <v>1131165.64</v>
      </c>
      <c r="H55" s="51">
        <f t="shared" si="12"/>
        <v>173218.47</v>
      </c>
      <c r="I55" s="51">
        <f t="shared" si="12"/>
        <v>839365.65</v>
      </c>
      <c r="J55" s="51">
        <f t="shared" si="12"/>
        <v>734911.81</v>
      </c>
      <c r="K55" s="51">
        <f t="shared" si="12"/>
        <v>998558.21</v>
      </c>
      <c r="L55" s="51">
        <f t="shared" si="12"/>
        <v>894395.02</v>
      </c>
      <c r="M55" s="51">
        <f t="shared" si="12"/>
        <v>513978.23</v>
      </c>
      <c r="N55" s="51">
        <f t="shared" si="12"/>
        <v>261731.16</v>
      </c>
      <c r="O55" s="36">
        <f t="shared" si="12"/>
        <v>9295804.360000001</v>
      </c>
      <c r="Q55"/>
    </row>
    <row r="56" spans="1:18" ht="18.75" customHeight="1">
      <c r="A56" s="26" t="s">
        <v>56</v>
      </c>
      <c r="B56" s="51">
        <v>967317.01</v>
      </c>
      <c r="C56" s="51">
        <v>603232.92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1570549.9300000002</v>
      </c>
      <c r="P56"/>
      <c r="Q56"/>
      <c r="R56" s="43"/>
    </row>
    <row r="57" spans="1:16" ht="18.75" customHeight="1">
      <c r="A57" s="26" t="s">
        <v>57</v>
      </c>
      <c r="B57" s="51">
        <v>217190.38</v>
      </c>
      <c r="C57" s="51">
        <v>244299.71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461490.08999999997</v>
      </c>
      <c r="P57"/>
    </row>
    <row r="58" spans="1:17" ht="18.75" customHeight="1">
      <c r="A58" s="26" t="s">
        <v>58</v>
      </c>
      <c r="B58" s="52">
        <v>0</v>
      </c>
      <c r="C58" s="52">
        <v>0</v>
      </c>
      <c r="D58" s="31">
        <v>703992.46</v>
      </c>
      <c r="E58" s="52">
        <v>0</v>
      </c>
      <c r="F58" s="52">
        <v>0</v>
      </c>
      <c r="G58" s="52">
        <v>0</v>
      </c>
      <c r="H58" s="51">
        <v>173218.47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877210.9299999999</v>
      </c>
      <c r="Q58"/>
    </row>
    <row r="59" spans="1:18" ht="18.75" customHeight="1">
      <c r="A59" s="26" t="s">
        <v>59</v>
      </c>
      <c r="B59" s="52">
        <v>0</v>
      </c>
      <c r="C59" s="52">
        <v>0</v>
      </c>
      <c r="D59" s="52">
        <v>0</v>
      </c>
      <c r="E59" s="31">
        <v>237418.27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237418.27</v>
      </c>
      <c r="R59"/>
    </row>
    <row r="60" spans="1:19" ht="18.75" customHeight="1">
      <c r="A60" s="26" t="s">
        <v>60</v>
      </c>
      <c r="B60" s="52">
        <v>0</v>
      </c>
      <c r="C60" s="52">
        <v>0</v>
      </c>
      <c r="D60" s="52">
        <v>0</v>
      </c>
      <c r="E60" s="52">
        <v>0</v>
      </c>
      <c r="F60" s="31">
        <v>775029.42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775029.42</v>
      </c>
      <c r="S60"/>
    </row>
    <row r="61" spans="1:20" ht="18.75" customHeight="1">
      <c r="A61" s="26" t="s">
        <v>61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1131165.64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1131165.64</v>
      </c>
      <c r="T61"/>
    </row>
    <row r="62" spans="1:21" ht="18.75" customHeight="1">
      <c r="A62" s="26" t="s">
        <v>62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839365.65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839365.65</v>
      </c>
      <c r="U62"/>
    </row>
    <row r="63" spans="1:22" ht="18.75" customHeight="1">
      <c r="A63" s="26" t="s">
        <v>63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734911.81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734911.81</v>
      </c>
      <c r="V63"/>
    </row>
    <row r="64" spans="1:23" ht="18.75" customHeight="1">
      <c r="A64" s="26" t="s">
        <v>64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998558.21</v>
      </c>
      <c r="L64" s="31">
        <v>894395.02</v>
      </c>
      <c r="M64" s="52">
        <v>0</v>
      </c>
      <c r="N64" s="52">
        <v>0</v>
      </c>
      <c r="O64" s="36">
        <f t="shared" si="13"/>
        <v>1892953.23</v>
      </c>
      <c r="P64"/>
      <c r="W64"/>
    </row>
    <row r="65" spans="1:25" ht="18.75" customHeight="1">
      <c r="A65" s="26" t="s">
        <v>65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513978.23</v>
      </c>
      <c r="N65" s="52">
        <v>0</v>
      </c>
      <c r="O65" s="36">
        <f t="shared" si="13"/>
        <v>513978.23</v>
      </c>
      <c r="R65"/>
      <c r="Y65"/>
    </row>
    <row r="66" spans="1:26" ht="18.75" customHeight="1">
      <c r="A66" s="38" t="s">
        <v>66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261731.16</v>
      </c>
      <c r="O66" s="55">
        <f t="shared" si="13"/>
        <v>261731.16</v>
      </c>
      <c r="P66"/>
      <c r="S66"/>
      <c r="Z66"/>
    </row>
    <row r="67" spans="1:12" ht="21" customHeight="1">
      <c r="A67" s="56" t="s">
        <v>80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2" ht="13.5">
      <c r="B69" s="57"/>
      <c r="C69" s="57"/>
      <c r="D69"/>
      <c r="E69"/>
      <c r="F69"/>
      <c r="G69"/>
      <c r="H69" s="58"/>
      <c r="I69" s="58"/>
      <c r="J69"/>
      <c r="K69"/>
      <c r="L69"/>
    </row>
    <row r="70" spans="2:12" ht="13.5">
      <c r="B70" s="57"/>
      <c r="C70" s="57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 s="59"/>
      <c r="I71" s="59"/>
      <c r="J71" s="60"/>
      <c r="K71" s="60"/>
      <c r="L71" s="60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ht="13.5">
      <c r="K78"/>
    </row>
    <row r="79" ht="13.5">
      <c r="L79"/>
    </row>
    <row r="80" ht="13.5">
      <c r="M80"/>
    </row>
    <row r="81" ht="13.5">
      <c r="N81"/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10" spans="2:14" ht="13.5"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2022-02-25T19:55:56Z</dcterms:modified>
  <cp:category/>
  <cp:version/>
  <cp:contentType/>
  <cp:contentStatus/>
</cp:coreProperties>
</file>