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<sst xmlns="http://schemas.openxmlformats.org/spreadsheetml/2006/main" count="84" uniqueCount="81">
  <si>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</si>
  <si>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</si>
  <si>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</si>
  <si>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</si>
  <si>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</si>
  <si>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</si>
  <si>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</si>
  <si>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</si>
  <si>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</si>
  <si>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</si>
  <si>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</si>
  <si>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</si>
  <si>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</si>
  <si>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</si>
  <si>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</si>
  <si>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</si>
  <si>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</si>
  <si>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</si>
  <si>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</si>
  <si>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</si>
  <si>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</si>
  <si>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</si>
  <si>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</si>
  <si>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</si>
  <si>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</si>
  <si>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</si>
  <si>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</si>
  <si>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</si>
  <si>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</si>
  <si>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</si>
  <si>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</si>
  <si>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</si>
  <si>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</si>
  <si>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</si>
  <si>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</si>
  <si>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</si>
  <si>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</si>
  <si>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</si>
  <si>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</si>
  <si>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</si>
  <si>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</si>
  <si>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</si>
  <si>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</si>
  <si>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</si>
  <si>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</si>
  <si>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</si>
  <si>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</si>
  <si>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</si>
  <si>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</si>
  <si>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</si>
  <si>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</si>
  <si>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</si>
  <si>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</si>
  <si>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</si>
  <si>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</si>
  <si>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</si>
  <si>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</si>
  <si>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</si>
  <si>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</si>
  <si>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</si>
  <si>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</si>
  <si>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</si>
  <si>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</si>
  <si>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</si>
  <si>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</si>
  <si>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</si>
  <si>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</si>
  <si>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</si>
  <si>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19/02/22 - VENCIMENTO 25/02/22</t>
  </si>
  <si>
    <t>2.1 Tarifa de Remuneração por Passageiro Transportado - Combustível</t>
  </si>
  <si>
    <t>4. Remuneração Bruta do Operador (4.1 + 4.2 + ....+ 4.11)</t>
  </si>
  <si>
    <t>4.6. Remuneração SMGO</t>
  </si>
  <si>
    <t>4.7. Valor Frota Não Disponibilizada</t>
  </si>
  <si>
    <t>4.8. Ajuste Frota Operante</t>
  </si>
  <si>
    <t>4.9.Remuneração Manutenção Validadores</t>
  </si>
  <si>
    <t>4.10 Remuneração Comunicação de dados por chip</t>
  </si>
  <si>
    <t>4.11. Remuneração pelo Serviço Atende</t>
  </si>
  <si>
    <t>5.2.9. Desconto do saldo remanescente de investimento em SMGO"</t>
  </si>
  <si>
    <t>5.2.10. Maggi Adm. de Consórcios LTDA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</si>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</sst>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254386</v>
      </c>
      <c r="C7" s="9">
        <f t="shared" si="0"/>
        <v>174507</v>
      </c>
      <c r="D7" s="9">
        <f t="shared" si="0"/>
        <v>185691</v>
      </c>
      <c r="E7" s="9">
        <f t="shared" si="0"/>
        <v>41595</v>
      </c>
      <c r="F7" s="9">
        <f t="shared" si="0"/>
        <v>135828</v>
      </c>
      <c r="G7" s="9">
        <f t="shared" si="0"/>
        <v>214955</v>
      </c>
      <c r="H7" s="9">
        <f t="shared" si="0"/>
        <v>27644</v>
      </c>
      <c r="I7" s="9">
        <f t="shared" si="0"/>
        <v>164743</v>
      </c>
      <c r="J7" s="9">
        <f t="shared" si="0"/>
        <v>148242</v>
      </c>
      <c r="K7" s="9">
        <f t="shared" si="0"/>
        <v>228032</v>
      </c>
      <c r="L7" s="9">
        <f t="shared" si="0"/>
        <v>166586</v>
      </c>
      <c r="M7" s="9">
        <f t="shared" si="0"/>
        <v>73699</v>
      </c>
      <c r="N7" s="9">
        <f t="shared" si="0"/>
        <v>43976</v>
      </c>
      <c r="O7" s="9">
        <f t="shared" si="0"/>
        <v>1859884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14511</v>
      </c>
      <c r="C8" s="11">
        <f t="shared" si="1"/>
        <v>14468</v>
      </c>
      <c r="D8" s="11">
        <f t="shared" si="1"/>
        <v>11177</v>
      </c>
      <c r="E8" s="11">
        <f t="shared" si="1"/>
        <v>1943</v>
      </c>
      <c r="F8" s="11">
        <f t="shared" si="1"/>
        <v>7525</v>
      </c>
      <c r="G8" s="11">
        <f t="shared" si="1"/>
        <v>11725</v>
      </c>
      <c r="H8" s="11">
        <f t="shared" si="1"/>
        <v>1968</v>
      </c>
      <c r="I8" s="11">
        <f t="shared" si="1"/>
        <v>13617</v>
      </c>
      <c r="J8" s="11">
        <f t="shared" si="1"/>
        <v>10166</v>
      </c>
      <c r="K8" s="11">
        <f t="shared" si="1"/>
        <v>9763</v>
      </c>
      <c r="L8" s="11">
        <f t="shared" si="1"/>
        <v>7111</v>
      </c>
      <c r="M8" s="11">
        <f t="shared" si="1"/>
        <v>4071</v>
      </c>
      <c r="N8" s="11">
        <f t="shared" si="1"/>
        <v>3304</v>
      </c>
      <c r="O8" s="11">
        <f t="shared" si="1"/>
        <v>111349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14511</v>
      </c>
      <c r="C9" s="11">
        <v>14468</v>
      </c>
      <c r="D9" s="11">
        <v>11177</v>
      </c>
      <c r="E9" s="11">
        <v>1943</v>
      </c>
      <c r="F9" s="11">
        <v>7525</v>
      </c>
      <c r="G9" s="11">
        <v>11725</v>
      </c>
      <c r="H9" s="11">
        <v>1968</v>
      </c>
      <c r="I9" s="11">
        <v>13613</v>
      </c>
      <c r="J9" s="11">
        <v>10166</v>
      </c>
      <c r="K9" s="11">
        <v>9755</v>
      </c>
      <c r="L9" s="11">
        <v>7111</v>
      </c>
      <c r="M9" s="11">
        <v>4067</v>
      </c>
      <c r="N9" s="11">
        <v>3292</v>
      </c>
      <c r="O9" s="11">
        <f>SUM(B9:N9)</f>
        <v>111321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8</v>
      </c>
      <c r="L10" s="13">
        <v>0</v>
      </c>
      <c r="M10" s="13">
        <v>4</v>
      </c>
      <c r="N10" s="13">
        <v>12</v>
      </c>
      <c r="O10" s="11">
        <f>SUM(B10:N10)</f>
        <v>28</v>
      </c>
      <c r="P10"/>
      <c r="Q10"/>
      <c r="R10"/>
      <c r="S10"/>
      <c r="T10"/>
      <c r="U10"/>
      <c r="V10"/>
      <c r="W10"/>
      <c r="X10"/>
      <c r="Y10"/>
      <c r="Z10"/>
    </row>
    <row r="11" spans="1:26" ht="21" customHeight="1">
      <c r="A11" s="10" t="s">
        <v>31</v>
      </c>
      <c r="B11" s="13">
        <v>239875</v>
      </c>
      <c r="C11" s="13">
        <v>160039</v>
      </c>
      <c r="D11" s="13">
        <v>174514</v>
      </c>
      <c r="E11" s="13">
        <v>39652</v>
      </c>
      <c r="F11" s="13">
        <v>128303</v>
      </c>
      <c r="G11" s="13">
        <v>203230</v>
      </c>
      <c r="H11" s="13">
        <v>25676</v>
      </c>
      <c r="I11" s="13">
        <v>151126</v>
      </c>
      <c r="J11" s="13">
        <v>138076</v>
      </c>
      <c r="K11" s="13">
        <v>218269</v>
      </c>
      <c r="L11" s="13">
        <v>159475</v>
      </c>
      <c r="M11" s="13">
        <v>69628</v>
      </c>
      <c r="N11" s="13">
        <v>40672</v>
      </c>
      <c r="O11" s="11">
        <f>SUM(B11:N11)</f>
        <v>1748535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69</v>
      </c>
      <c r="B14" s="17">
        <v>0.1239</v>
      </c>
      <c r="C14" s="17">
        <v>0.128</v>
      </c>
      <c r="D14" s="17">
        <v>0.1122</v>
      </c>
      <c r="E14" s="17">
        <v>0.1918</v>
      </c>
      <c r="F14" s="17">
        <v>0.1301</v>
      </c>
      <c r="G14" s="17">
        <v>0.107</v>
      </c>
      <c r="H14" s="17">
        <v>0.1437</v>
      </c>
      <c r="I14" s="17">
        <v>0.1271</v>
      </c>
      <c r="J14" s="17">
        <v>0.1278</v>
      </c>
      <c r="K14" s="17">
        <v>0.1208</v>
      </c>
      <c r="L14" s="17">
        <v>0.1376</v>
      </c>
      <c r="M14" s="17">
        <v>0.1587</v>
      </c>
      <c r="N14" s="17">
        <v>0.1434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1.22473118699476</v>
      </c>
      <c r="C16" s="19">
        <v>1.273947921122475</v>
      </c>
      <c r="D16" s="19">
        <v>1.291841432556158</v>
      </c>
      <c r="E16" s="19">
        <v>1.091605450439557</v>
      </c>
      <c r="F16" s="19">
        <v>1.4081049106063</v>
      </c>
      <c r="G16" s="19">
        <v>1.508405662000945</v>
      </c>
      <c r="H16" s="19">
        <v>1.775853625014011</v>
      </c>
      <c r="I16" s="19">
        <v>1.256389038639446</v>
      </c>
      <c r="J16" s="19">
        <v>1.290762314263711</v>
      </c>
      <c r="K16" s="19">
        <v>1.190972399346007</v>
      </c>
      <c r="L16" s="19">
        <v>1.303327605689764</v>
      </c>
      <c r="M16" s="19">
        <v>1.260264798665132</v>
      </c>
      <c r="N16" s="19">
        <v>1.158304812347092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70</v>
      </c>
      <c r="B18" s="24">
        <f>SUM(B19:B29)</f>
        <v>880916.8500000001</v>
      </c>
      <c r="C18" s="24">
        <f aca="true" t="shared" si="2" ref="C18:O18">SUM(C19:C29)</f>
        <v>633771.02</v>
      </c>
      <c r="D18" s="24">
        <f t="shared" si="2"/>
        <v>583502.38</v>
      </c>
      <c r="E18" s="24">
        <f t="shared" si="2"/>
        <v>194144.38999999998</v>
      </c>
      <c r="F18" s="24">
        <f t="shared" si="2"/>
        <v>540533.85</v>
      </c>
      <c r="G18" s="24">
        <f t="shared" si="2"/>
        <v>776637.12</v>
      </c>
      <c r="H18" s="24">
        <f t="shared" si="2"/>
        <v>152236.52</v>
      </c>
      <c r="I18" s="24">
        <f t="shared" si="2"/>
        <v>599625.8200000001</v>
      </c>
      <c r="J18" s="24">
        <f t="shared" si="2"/>
        <v>536897.9500000001</v>
      </c>
      <c r="K18" s="24">
        <f t="shared" si="2"/>
        <v>737817.7100000001</v>
      </c>
      <c r="L18" s="24">
        <f t="shared" si="2"/>
        <v>677935.4200000002</v>
      </c>
      <c r="M18" s="24">
        <f t="shared" si="2"/>
        <v>338641.08</v>
      </c>
      <c r="N18" s="24">
        <f t="shared" si="2"/>
        <v>166039.84</v>
      </c>
      <c r="O18" s="24">
        <f t="shared" si="2"/>
        <v>6818699.949999999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>ROUND((B13+B14)*B7,2)</f>
        <v>642553.6</v>
      </c>
      <c r="C19" s="30">
        <f aca="true" t="shared" si="3" ref="C19:N19">ROUND((C13+C14)*C7,2)</f>
        <v>455358.57</v>
      </c>
      <c r="D19" s="30">
        <f t="shared" si="3"/>
        <v>424935.28</v>
      </c>
      <c r="E19" s="30">
        <f t="shared" si="3"/>
        <v>162615.65</v>
      </c>
      <c r="F19" s="30">
        <f t="shared" si="3"/>
        <v>360283.77</v>
      </c>
      <c r="G19" s="30">
        <f t="shared" si="3"/>
        <v>469117.79</v>
      </c>
      <c r="H19" s="30">
        <f t="shared" si="3"/>
        <v>81002.45</v>
      </c>
      <c r="I19" s="30">
        <f t="shared" si="3"/>
        <v>426849.11</v>
      </c>
      <c r="J19" s="30">
        <f t="shared" si="3"/>
        <v>386318.65</v>
      </c>
      <c r="K19" s="30">
        <f t="shared" si="3"/>
        <v>561711.23</v>
      </c>
      <c r="L19" s="30">
        <f t="shared" si="3"/>
        <v>467240.41</v>
      </c>
      <c r="M19" s="30">
        <f t="shared" si="3"/>
        <v>238526.81</v>
      </c>
      <c r="N19" s="30">
        <f t="shared" si="3"/>
        <v>128563.84</v>
      </c>
      <c r="O19" s="30">
        <f aca="true" t="shared" si="4" ref="O19:O29">SUM(B19:N19)</f>
        <v>4805077.159999999</v>
      </c>
    </row>
    <row r="20" spans="1:23" ht="18.75" customHeight="1">
      <c r="A20" s="26" t="s">
        <v>35</v>
      </c>
      <c r="B20" s="30">
        <f>IF(B16&lt;&gt;0,ROUND((B16-1)*B19,2),0)</f>
        <v>144401.83</v>
      </c>
      <c r="C20" s="30">
        <f aca="true" t="shared" si="5" ref="C20:N20">IF(C16&lt;&gt;0,ROUND((C16-1)*C19,2),0)</f>
        <v>124744.53</v>
      </c>
      <c r="D20" s="30">
        <f t="shared" si="5"/>
        <v>124013.72</v>
      </c>
      <c r="E20" s="30">
        <f t="shared" si="5"/>
        <v>14896.48</v>
      </c>
      <c r="F20" s="30">
        <f t="shared" si="5"/>
        <v>147033.58</v>
      </c>
      <c r="G20" s="30">
        <f t="shared" si="5"/>
        <v>238502.14</v>
      </c>
      <c r="H20" s="30">
        <f t="shared" si="5"/>
        <v>62846.04</v>
      </c>
      <c r="I20" s="30">
        <f t="shared" si="5"/>
        <v>109439.43</v>
      </c>
      <c r="J20" s="30">
        <f t="shared" si="5"/>
        <v>112326.9</v>
      </c>
      <c r="K20" s="30">
        <f t="shared" si="5"/>
        <v>107271.34</v>
      </c>
      <c r="L20" s="30">
        <f t="shared" si="5"/>
        <v>141726.91</v>
      </c>
      <c r="M20" s="30">
        <f t="shared" si="5"/>
        <v>62080.13</v>
      </c>
      <c r="N20" s="30">
        <f t="shared" si="5"/>
        <v>20352.27</v>
      </c>
      <c r="O20" s="30">
        <f t="shared" si="4"/>
        <v>1409635.2999999998</v>
      </c>
      <c r="W20" s="62"/>
    </row>
    <row r="21" spans="1:15" ht="18.75" customHeight="1">
      <c r="A21" s="26" t="s">
        <v>36</v>
      </c>
      <c r="B21" s="30">
        <v>35931.8</v>
      </c>
      <c r="C21" s="30">
        <v>27645.91</v>
      </c>
      <c r="D21" s="30">
        <v>18074.05</v>
      </c>
      <c r="E21" s="30">
        <v>6931.46</v>
      </c>
      <c r="F21" s="30">
        <v>17903.49</v>
      </c>
      <c r="G21" s="30">
        <v>28502.96</v>
      </c>
      <c r="H21" s="30">
        <v>3406.07</v>
      </c>
      <c r="I21" s="30">
        <v>24382.34</v>
      </c>
      <c r="J21" s="30">
        <v>21661.1</v>
      </c>
      <c r="K21" s="30">
        <v>29277.13</v>
      </c>
      <c r="L21" s="30">
        <v>29967.41</v>
      </c>
      <c r="M21" s="30">
        <v>14161.31</v>
      </c>
      <c r="N21" s="30">
        <v>7497.29</v>
      </c>
      <c r="O21" s="30">
        <f t="shared" si="4"/>
        <v>265342.32</v>
      </c>
    </row>
    <row r="22" spans="1:15" ht="18.75" customHeight="1">
      <c r="A22" s="26" t="s">
        <v>37</v>
      </c>
      <c r="B22" s="30">
        <v>3267.3</v>
      </c>
      <c r="C22" s="30">
        <v>3267.3</v>
      </c>
      <c r="D22" s="30">
        <v>1633.65</v>
      </c>
      <c r="E22" s="30">
        <v>1633.65</v>
      </c>
      <c r="F22" s="30">
        <v>1633.65</v>
      </c>
      <c r="G22" s="30">
        <v>1633.65</v>
      </c>
      <c r="H22" s="30">
        <v>1633.65</v>
      </c>
      <c r="I22" s="30">
        <v>1633.65</v>
      </c>
      <c r="J22" s="30">
        <v>1633.65</v>
      </c>
      <c r="K22" s="30">
        <v>1633.65</v>
      </c>
      <c r="L22" s="30">
        <v>1633.65</v>
      </c>
      <c r="M22" s="30">
        <v>1633.65</v>
      </c>
      <c r="N22" s="30">
        <v>1633.65</v>
      </c>
      <c r="O22" s="30">
        <f t="shared" si="4"/>
        <v>24504.750000000004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-14054.31</v>
      </c>
      <c r="E23" s="30">
        <v>-187.67</v>
      </c>
      <c r="F23" s="30">
        <v>-11490.02</v>
      </c>
      <c r="G23" s="30">
        <v>0</v>
      </c>
      <c r="H23" s="30">
        <v>-4399.01</v>
      </c>
      <c r="I23" s="30">
        <v>-364.13</v>
      </c>
      <c r="J23" s="30">
        <v>-8540.34</v>
      </c>
      <c r="K23" s="30">
        <v>0</v>
      </c>
      <c r="L23" s="30">
        <v>-176.46</v>
      </c>
      <c r="M23" s="30">
        <v>-4192.51</v>
      </c>
      <c r="N23" s="30">
        <v>0</v>
      </c>
      <c r="O23" s="30">
        <f t="shared" si="4"/>
        <v>-43404.450000000004</v>
      </c>
    </row>
    <row r="24" spans="1:15" ht="18.75" customHeight="1">
      <c r="A24" s="26" t="s">
        <v>71</v>
      </c>
      <c r="B24" s="30">
        <v>1253.8</v>
      </c>
      <c r="C24" s="30">
        <v>927.51</v>
      </c>
      <c r="D24" s="30">
        <v>842.72</v>
      </c>
      <c r="E24" s="30">
        <v>282.62</v>
      </c>
      <c r="F24" s="30">
        <v>783.63</v>
      </c>
      <c r="G24" s="30">
        <v>1120.2</v>
      </c>
      <c r="H24" s="30">
        <v>218.39</v>
      </c>
      <c r="I24" s="30">
        <v>853</v>
      </c>
      <c r="J24" s="30">
        <v>778.49</v>
      </c>
      <c r="K24" s="30">
        <v>1063.68</v>
      </c>
      <c r="L24" s="30">
        <v>971.18</v>
      </c>
      <c r="M24" s="30">
        <v>475.31</v>
      </c>
      <c r="N24" s="30">
        <v>251.79</v>
      </c>
      <c r="O24" s="30">
        <f t="shared" si="4"/>
        <v>9822.32</v>
      </c>
    </row>
    <row r="25" spans="1:26" ht="18.75" customHeight="1">
      <c r="A25" s="26" t="s">
        <v>72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f t="shared" si="4"/>
        <v>0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73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f t="shared" si="4"/>
        <v>0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74</v>
      </c>
      <c r="B27" s="30">
        <v>941.39</v>
      </c>
      <c r="C27" s="30">
        <v>700.94</v>
      </c>
      <c r="D27" s="30">
        <v>614.72</v>
      </c>
      <c r="E27" s="30">
        <v>187.76</v>
      </c>
      <c r="F27" s="30">
        <v>618.63</v>
      </c>
      <c r="G27" s="30">
        <v>833.42</v>
      </c>
      <c r="H27" s="30">
        <v>167.19</v>
      </c>
      <c r="I27" s="30">
        <v>652.01</v>
      </c>
      <c r="J27" s="30">
        <v>635.34</v>
      </c>
      <c r="K27" s="30">
        <v>801.25</v>
      </c>
      <c r="L27" s="30">
        <v>711.23</v>
      </c>
      <c r="M27" s="30">
        <v>402.53</v>
      </c>
      <c r="N27" s="30">
        <v>210.92</v>
      </c>
      <c r="O27" s="30">
        <f t="shared" si="4"/>
        <v>7477.330000000001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75</v>
      </c>
      <c r="B28" s="30">
        <v>439.2</v>
      </c>
      <c r="C28" s="30">
        <v>327</v>
      </c>
      <c r="D28" s="30">
        <v>286.8</v>
      </c>
      <c r="E28" s="30">
        <v>87.6</v>
      </c>
      <c r="F28" s="30">
        <v>288.6</v>
      </c>
      <c r="G28" s="30">
        <v>388.8</v>
      </c>
      <c r="H28" s="30">
        <v>78</v>
      </c>
      <c r="I28" s="30">
        <v>302.4</v>
      </c>
      <c r="J28" s="30">
        <v>296.4</v>
      </c>
      <c r="K28" s="30">
        <v>368.4</v>
      </c>
      <c r="L28" s="30">
        <v>331.8</v>
      </c>
      <c r="M28" s="30">
        <v>187.8</v>
      </c>
      <c r="N28" s="30">
        <v>98.4</v>
      </c>
      <c r="O28" s="30">
        <f t="shared" si="4"/>
        <v>3481.2000000000003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76</v>
      </c>
      <c r="B29" s="30">
        <v>52127.93</v>
      </c>
      <c r="C29" s="30">
        <v>20799.26</v>
      </c>
      <c r="D29" s="30">
        <v>27155.75</v>
      </c>
      <c r="E29" s="30">
        <v>7696.84</v>
      </c>
      <c r="F29" s="30">
        <v>23478.52</v>
      </c>
      <c r="G29" s="30">
        <v>36538.16</v>
      </c>
      <c r="H29" s="30">
        <v>7283.74</v>
      </c>
      <c r="I29" s="30">
        <v>35878.01</v>
      </c>
      <c r="J29" s="30">
        <v>21787.76</v>
      </c>
      <c r="K29" s="30">
        <v>35691.03</v>
      </c>
      <c r="L29" s="30">
        <v>35529.29</v>
      </c>
      <c r="M29" s="30">
        <v>25366.05</v>
      </c>
      <c r="N29" s="30">
        <v>7431.68</v>
      </c>
      <c r="O29" s="30">
        <f t="shared" si="4"/>
        <v>336764.01999999996</v>
      </c>
      <c r="P29"/>
      <c r="Q29"/>
      <c r="R29"/>
      <c r="S29"/>
      <c r="T29"/>
      <c r="U29"/>
      <c r="V29"/>
      <c r="W29"/>
      <c r="X29"/>
      <c r="Y29"/>
      <c r="Z29"/>
    </row>
    <row r="30" spans="1:15" ht="15" customHeight="1">
      <c r="A30" s="27"/>
      <c r="B30" s="16"/>
      <c r="C30" s="1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1:15" ht="18.75" customHeight="1">
      <c r="A31" s="14" t="s">
        <v>39</v>
      </c>
      <c r="B31" s="30">
        <f aca="true" t="shared" si="6" ref="B31:O31">+B32+B34+B46+B47+B50-B51</f>
        <v>-70820.34</v>
      </c>
      <c r="C31" s="30">
        <f>+C32+C34+C46+C47+C50-C51</f>
        <v>-68816.72</v>
      </c>
      <c r="D31" s="30">
        <f t="shared" si="6"/>
        <v>-53864.86</v>
      </c>
      <c r="E31" s="30">
        <f t="shared" si="6"/>
        <v>-10120.740000000002</v>
      </c>
      <c r="F31" s="30">
        <f t="shared" si="6"/>
        <v>-37467.46</v>
      </c>
      <c r="G31" s="30">
        <f t="shared" si="6"/>
        <v>-57819.03</v>
      </c>
      <c r="H31" s="30">
        <f t="shared" si="6"/>
        <v>-32341.25</v>
      </c>
      <c r="I31" s="30">
        <f t="shared" si="6"/>
        <v>-64640.399999999994</v>
      </c>
      <c r="J31" s="30">
        <f t="shared" si="6"/>
        <v>-49059.29</v>
      </c>
      <c r="K31" s="30">
        <f t="shared" si="6"/>
        <v>-48836.72</v>
      </c>
      <c r="L31" s="30">
        <f t="shared" si="6"/>
        <v>-36688.79</v>
      </c>
      <c r="M31" s="30">
        <f t="shared" si="6"/>
        <v>-20537.85</v>
      </c>
      <c r="N31" s="30">
        <f t="shared" si="6"/>
        <v>-15884.869999999999</v>
      </c>
      <c r="O31" s="30">
        <f t="shared" si="6"/>
        <v>-566898.3200000001</v>
      </c>
    </row>
    <row r="32" spans="1:15" ht="18.75" customHeight="1">
      <c r="A32" s="26" t="s">
        <v>40</v>
      </c>
      <c r="B32" s="31">
        <f>+B33</f>
        <v>-63848.4</v>
      </c>
      <c r="C32" s="31">
        <f>+C33</f>
        <v>-63659.2</v>
      </c>
      <c r="D32" s="31">
        <f aca="true" t="shared" si="7" ref="D32:O32">+D33</f>
        <v>-49178.8</v>
      </c>
      <c r="E32" s="31">
        <f t="shared" si="7"/>
        <v>-8549.2</v>
      </c>
      <c r="F32" s="31">
        <f t="shared" si="7"/>
        <v>-33110</v>
      </c>
      <c r="G32" s="31">
        <f t="shared" si="7"/>
        <v>-51590</v>
      </c>
      <c r="H32" s="31">
        <f t="shared" si="7"/>
        <v>-8659.2</v>
      </c>
      <c r="I32" s="31">
        <f t="shared" si="7"/>
        <v>-59897.2</v>
      </c>
      <c r="J32" s="31">
        <f t="shared" si="7"/>
        <v>-44730.4</v>
      </c>
      <c r="K32" s="31">
        <f t="shared" si="7"/>
        <v>-42922</v>
      </c>
      <c r="L32" s="31">
        <f t="shared" si="7"/>
        <v>-31288.4</v>
      </c>
      <c r="M32" s="31">
        <f t="shared" si="7"/>
        <v>-17894.8</v>
      </c>
      <c r="N32" s="31">
        <f t="shared" si="7"/>
        <v>-14484.8</v>
      </c>
      <c r="O32" s="31">
        <f t="shared" si="7"/>
        <v>-489812.4000000001</v>
      </c>
    </row>
    <row r="33" spans="1:26" ht="18.75" customHeight="1">
      <c r="A33" s="27" t="s">
        <v>41</v>
      </c>
      <c r="B33" s="16">
        <f>ROUND((-B9)*$G$3,2)</f>
        <v>-63848.4</v>
      </c>
      <c r="C33" s="16">
        <f aca="true" t="shared" si="8" ref="C33:N33">ROUND((-C9)*$G$3,2)</f>
        <v>-63659.2</v>
      </c>
      <c r="D33" s="16">
        <f t="shared" si="8"/>
        <v>-49178.8</v>
      </c>
      <c r="E33" s="16">
        <f t="shared" si="8"/>
        <v>-8549.2</v>
      </c>
      <c r="F33" s="16">
        <f t="shared" si="8"/>
        <v>-33110</v>
      </c>
      <c r="G33" s="16">
        <f t="shared" si="8"/>
        <v>-51590</v>
      </c>
      <c r="H33" s="16">
        <f t="shared" si="8"/>
        <v>-8659.2</v>
      </c>
      <c r="I33" s="16">
        <f t="shared" si="8"/>
        <v>-59897.2</v>
      </c>
      <c r="J33" s="16">
        <f t="shared" si="8"/>
        <v>-44730.4</v>
      </c>
      <c r="K33" s="16">
        <f t="shared" si="8"/>
        <v>-42922</v>
      </c>
      <c r="L33" s="16">
        <f t="shared" si="8"/>
        <v>-31288.4</v>
      </c>
      <c r="M33" s="16">
        <f t="shared" si="8"/>
        <v>-17894.8</v>
      </c>
      <c r="N33" s="16">
        <f t="shared" si="8"/>
        <v>-14484.8</v>
      </c>
      <c r="O33" s="32">
        <f aca="true" t="shared" si="9" ref="O33:O51">SUM(B33:N33)</f>
        <v>-489812.4000000001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42</v>
      </c>
      <c r="B34" s="31">
        <f>SUM(B35:B44)</f>
        <v>-6971.94</v>
      </c>
      <c r="C34" s="31">
        <f aca="true" t="shared" si="10" ref="C34:O34">SUM(C35:C44)</f>
        <v>-5157.52</v>
      </c>
      <c r="D34" s="31">
        <f t="shared" si="10"/>
        <v>-4686.06</v>
      </c>
      <c r="E34" s="31">
        <f t="shared" si="10"/>
        <v>-1571.54</v>
      </c>
      <c r="F34" s="31">
        <f t="shared" si="10"/>
        <v>-4357.46</v>
      </c>
      <c r="G34" s="31">
        <f t="shared" si="10"/>
        <v>-6229.03</v>
      </c>
      <c r="H34" s="31">
        <f t="shared" si="10"/>
        <v>-22957.29</v>
      </c>
      <c r="I34" s="31">
        <f t="shared" si="10"/>
        <v>-4743.2</v>
      </c>
      <c r="J34" s="31">
        <f t="shared" si="10"/>
        <v>-4328.89</v>
      </c>
      <c r="K34" s="31">
        <f t="shared" si="10"/>
        <v>-5914.72</v>
      </c>
      <c r="L34" s="31">
        <f t="shared" si="10"/>
        <v>-5400.39</v>
      </c>
      <c r="M34" s="31">
        <f t="shared" si="10"/>
        <v>-2643.05</v>
      </c>
      <c r="N34" s="31">
        <f t="shared" si="10"/>
        <v>-1400.07</v>
      </c>
      <c r="O34" s="31">
        <f t="shared" si="10"/>
        <v>-76361.16</v>
      </c>
    </row>
    <row r="35" spans="1:26" ht="18.75" customHeight="1">
      <c r="A35" s="27" t="s">
        <v>43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-7247.64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-7247.64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44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45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46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47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48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49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50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-6971.94</v>
      </c>
      <c r="C43" s="33">
        <v>-5157.52</v>
      </c>
      <c r="D43" s="33">
        <v>-4686.06</v>
      </c>
      <c r="E43" s="33">
        <v>-1571.54</v>
      </c>
      <c r="F43" s="33">
        <v>-4357.46</v>
      </c>
      <c r="G43" s="33">
        <v>-6229.03</v>
      </c>
      <c r="H43" s="33">
        <v>-1214.37</v>
      </c>
      <c r="I43" s="33">
        <v>-4743.2</v>
      </c>
      <c r="J43" s="33">
        <v>-4328.89</v>
      </c>
      <c r="K43" s="33">
        <v>-5914.72</v>
      </c>
      <c r="L43" s="33">
        <v>-5400.39</v>
      </c>
      <c r="M43" s="33">
        <v>-2643.05</v>
      </c>
      <c r="N43" s="33">
        <v>-1400.07</v>
      </c>
      <c r="O43" s="33">
        <f t="shared" si="9"/>
        <v>-54618.24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-14495.28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>SUM(B44:N44)</f>
        <v>-14495.28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-724.76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-724.76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51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52</v>
      </c>
      <c r="B49" s="36">
        <f aca="true" t="shared" si="11" ref="B49:N49">+B18+B31</f>
        <v>810096.5100000001</v>
      </c>
      <c r="C49" s="36">
        <f t="shared" si="11"/>
        <v>564954.3</v>
      </c>
      <c r="D49" s="36">
        <f t="shared" si="11"/>
        <v>529637.52</v>
      </c>
      <c r="E49" s="36">
        <f t="shared" si="11"/>
        <v>184023.65</v>
      </c>
      <c r="F49" s="36">
        <f t="shared" si="11"/>
        <v>503066.38999999996</v>
      </c>
      <c r="G49" s="36">
        <f t="shared" si="11"/>
        <v>718818.09</v>
      </c>
      <c r="H49" s="36">
        <f t="shared" si="11"/>
        <v>119895.26999999999</v>
      </c>
      <c r="I49" s="36">
        <f t="shared" si="11"/>
        <v>534985.42</v>
      </c>
      <c r="J49" s="36">
        <f t="shared" si="11"/>
        <v>487838.6600000001</v>
      </c>
      <c r="K49" s="36">
        <f t="shared" si="11"/>
        <v>688980.9900000001</v>
      </c>
      <c r="L49" s="36">
        <f t="shared" si="11"/>
        <v>641246.6300000001</v>
      </c>
      <c r="M49" s="36">
        <f t="shared" si="11"/>
        <v>318103.23000000004</v>
      </c>
      <c r="N49" s="36">
        <f t="shared" si="11"/>
        <v>150154.97</v>
      </c>
      <c r="O49" s="36">
        <f>SUM(B49:N49)</f>
        <v>6251801.63</v>
      </c>
      <c r="P49"/>
      <c r="Q49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53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 s="43"/>
      <c r="R50"/>
      <c r="S50"/>
    </row>
    <row r="51" spans="1:19" ht="18.75" customHeight="1">
      <c r="A51" s="37" t="s">
        <v>54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55</v>
      </c>
      <c r="B55" s="51">
        <f aca="true" t="shared" si="12" ref="B55:O55">SUM(B56:B66)</f>
        <v>810096.51</v>
      </c>
      <c r="C55" s="51">
        <f t="shared" si="12"/>
        <v>564954.3</v>
      </c>
      <c r="D55" s="51">
        <f t="shared" si="12"/>
        <v>529637.53</v>
      </c>
      <c r="E55" s="51">
        <f t="shared" si="12"/>
        <v>184023.65</v>
      </c>
      <c r="F55" s="51">
        <f t="shared" si="12"/>
        <v>503066.39</v>
      </c>
      <c r="G55" s="51">
        <f t="shared" si="12"/>
        <v>718818.09</v>
      </c>
      <c r="H55" s="51">
        <f t="shared" si="12"/>
        <v>119895.28</v>
      </c>
      <c r="I55" s="51">
        <f t="shared" si="12"/>
        <v>534985.42</v>
      </c>
      <c r="J55" s="51">
        <f t="shared" si="12"/>
        <v>487838.66</v>
      </c>
      <c r="K55" s="51">
        <f t="shared" si="12"/>
        <v>688980.98</v>
      </c>
      <c r="L55" s="51">
        <f t="shared" si="12"/>
        <v>641246.64</v>
      </c>
      <c r="M55" s="51">
        <f t="shared" si="12"/>
        <v>318103.24</v>
      </c>
      <c r="N55" s="51">
        <f t="shared" si="12"/>
        <v>150154.97</v>
      </c>
      <c r="O55" s="36">
        <f t="shared" si="12"/>
        <v>6251801.66</v>
      </c>
      <c r="Q55"/>
    </row>
    <row r="56" spans="1:18" ht="18.75" customHeight="1">
      <c r="A56" s="26" t="s">
        <v>56</v>
      </c>
      <c r="B56" s="51">
        <v>664718.14</v>
      </c>
      <c r="C56" s="51">
        <v>404156.49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1068874.63</v>
      </c>
      <c r="P56"/>
      <c r="Q56"/>
      <c r="R56" s="43"/>
    </row>
    <row r="57" spans="1:16" ht="18.75" customHeight="1">
      <c r="A57" s="26" t="s">
        <v>57</v>
      </c>
      <c r="B57" s="51">
        <v>145378.37</v>
      </c>
      <c r="C57" s="51">
        <v>160797.81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306176.18</v>
      </c>
      <c r="P57"/>
    </row>
    <row r="58" spans="1:17" ht="18.75" customHeight="1">
      <c r="A58" s="26" t="s">
        <v>58</v>
      </c>
      <c r="B58" s="52">
        <v>0</v>
      </c>
      <c r="C58" s="52">
        <v>0</v>
      </c>
      <c r="D58" s="31">
        <v>529637.53</v>
      </c>
      <c r="E58" s="52">
        <v>0</v>
      </c>
      <c r="F58" s="52">
        <v>0</v>
      </c>
      <c r="G58" s="52">
        <v>0</v>
      </c>
      <c r="H58" s="51">
        <v>119895.28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649532.81</v>
      </c>
      <c r="Q58"/>
    </row>
    <row r="59" spans="1:18" ht="18.75" customHeight="1">
      <c r="A59" s="26" t="s">
        <v>59</v>
      </c>
      <c r="B59" s="52">
        <v>0</v>
      </c>
      <c r="C59" s="52">
        <v>0</v>
      </c>
      <c r="D59" s="52">
        <v>0</v>
      </c>
      <c r="E59" s="31">
        <v>184023.65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184023.65</v>
      </c>
      <c r="R59"/>
    </row>
    <row r="60" spans="1:19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31">
        <v>503066.39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503066.39</v>
      </c>
      <c r="S60"/>
    </row>
    <row r="61" spans="1:20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718818.09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718818.09</v>
      </c>
      <c r="T61"/>
    </row>
    <row r="62" spans="1:21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534985.42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534985.42</v>
      </c>
      <c r="U62"/>
    </row>
    <row r="63" spans="1:22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487838.66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487838.66</v>
      </c>
      <c r="V63"/>
    </row>
    <row r="64" spans="1:23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688980.98</v>
      </c>
      <c r="L64" s="31">
        <v>641246.64</v>
      </c>
      <c r="M64" s="52">
        <v>0</v>
      </c>
      <c r="N64" s="52">
        <v>0</v>
      </c>
      <c r="O64" s="36">
        <f t="shared" si="13"/>
        <v>1330227.62</v>
      </c>
      <c r="P64"/>
      <c r="W64"/>
    </row>
    <row r="65" spans="1:25" ht="18.75" customHeight="1">
      <c r="A65" s="26" t="s">
        <v>65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318103.24</v>
      </c>
      <c r="N65" s="52">
        <v>0</v>
      </c>
      <c r="O65" s="36">
        <f t="shared" si="13"/>
        <v>318103.24</v>
      </c>
      <c r="R65"/>
      <c r="Y65"/>
    </row>
    <row r="66" spans="1:26" ht="18.75" customHeight="1">
      <c r="A66" s="38" t="s">
        <v>66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150154.97</v>
      </c>
      <c r="O66" s="55">
        <f t="shared" si="13"/>
        <v>150154.97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2022-02-24T18:51:50Z</dcterms:modified>
  <cp:category/>
  <cp:version/>
  <cp:contentType/>
  <cp:contentStatus/>
</cp:coreProperties>
</file>