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<sst xmlns="http://schemas.openxmlformats.org/spreadsheetml/2006/main" count="84" uniqueCount="81">
  <si>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</si>
  <si>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</si>
  <si>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</si>
  <si>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</si>
  <si>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</si>
  <si>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</si>
  <si>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</si>
  <si>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</si>
  <si>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</si>
  <si>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</si>
  <si>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</si>
  <si>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</si>
  <si>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</si>
  <si>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</si>
  <si>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</si>
  <si>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</si>
  <si>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</si>
  <si>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</si>
  <si>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</si>
  <si>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</si>
  <si>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</si>
  <si>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</si>
  <si>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</si>
  <si>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</si>
  <si>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</si>
  <si>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</si>
  <si>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</si>
  <si>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</si>
  <si>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</si>
  <si>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</si>
  <si>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</si>
  <si>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</si>
  <si>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</si>
  <si>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</si>
  <si>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</si>
  <si>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</si>
  <si>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</si>
  <si>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</si>
  <si>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</si>
  <si>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</si>
  <si>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</si>
  <si>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</si>
  <si>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</si>
  <si>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</si>
  <si>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</si>
  <si>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</si>
  <si>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</si>
  <si>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</si>
  <si>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</si>
  <si>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</si>
  <si>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</si>
  <si>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</si>
  <si>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</si>
  <si>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</si>
  <si>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</si>
  <si>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</si>
  <si>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</si>
  <si>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</si>
  <si>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</si>
  <si>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</si>
  <si>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</si>
  <si>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</si>
  <si>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</si>
  <si>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</si>
  <si>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</si>
  <si>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</si>
  <si>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</si>
  <si>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</si>
  <si>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18/02/22 - VENCIMENTO 25/02/22</t>
  </si>
  <si>
    <t>2.1 Tarifa de Remuneração por Passageiro Transportado -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</si>
  <si>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</si>
  <si>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</si>
  <si>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</si>
  <si>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</si>
  <si>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</si>
  <si>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 Remuneração Comunicação de dados por chip</t>
  </si>
  <si>
    <t>4.11. Remuneração pelo Serviço Atende</t>
  </si>
  <si>
    <t>5.2.9. Desconto do saldo remanescente de investimento em SMGO"</t>
  </si>
  <si>
    <t>5.2.10. Maggi Adm. de Consórcios LTDA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</si>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</sst>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374893</v>
      </c>
      <c r="C7" s="9">
        <f t="shared" si="0"/>
        <v>266881</v>
      </c>
      <c r="D7" s="9">
        <f t="shared" si="0"/>
        <v>261040</v>
      </c>
      <c r="E7" s="9">
        <f t="shared" si="0"/>
        <v>51817</v>
      </c>
      <c r="F7" s="9">
        <f t="shared" si="0"/>
        <v>217239</v>
      </c>
      <c r="G7" s="9">
        <f t="shared" si="0"/>
        <v>342778</v>
      </c>
      <c r="H7" s="9">
        <f t="shared" si="0"/>
        <v>43322</v>
      </c>
      <c r="I7" s="9">
        <f t="shared" si="0"/>
        <v>265811</v>
      </c>
      <c r="J7" s="9">
        <f t="shared" si="0"/>
        <v>227342</v>
      </c>
      <c r="K7" s="9">
        <f t="shared" si="0"/>
        <v>343563</v>
      </c>
      <c r="L7" s="9">
        <f t="shared" si="0"/>
        <v>249630</v>
      </c>
      <c r="M7" s="9">
        <f t="shared" si="0"/>
        <v>123793</v>
      </c>
      <c r="N7" s="9">
        <f t="shared" si="0"/>
        <v>78128</v>
      </c>
      <c r="O7" s="9">
        <f t="shared" si="0"/>
        <v>2846237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16945</v>
      </c>
      <c r="C8" s="11">
        <f t="shared" si="1"/>
        <v>17753</v>
      </c>
      <c r="D8" s="11">
        <f t="shared" si="1"/>
        <v>11508</v>
      </c>
      <c r="E8" s="11">
        <f t="shared" si="1"/>
        <v>2029</v>
      </c>
      <c r="F8" s="11">
        <f t="shared" si="1"/>
        <v>9250</v>
      </c>
      <c r="G8" s="11">
        <f t="shared" si="1"/>
        <v>14441</v>
      </c>
      <c r="H8" s="11">
        <f t="shared" si="1"/>
        <v>2423</v>
      </c>
      <c r="I8" s="11">
        <f t="shared" si="1"/>
        <v>17326</v>
      </c>
      <c r="J8" s="11">
        <f t="shared" si="1"/>
        <v>12584</v>
      </c>
      <c r="K8" s="11">
        <f t="shared" si="1"/>
        <v>10946</v>
      </c>
      <c r="L8" s="11">
        <f t="shared" si="1"/>
        <v>8035</v>
      </c>
      <c r="M8" s="11">
        <f t="shared" si="1"/>
        <v>5973</v>
      </c>
      <c r="N8" s="11">
        <f t="shared" si="1"/>
        <v>5076</v>
      </c>
      <c r="O8" s="11">
        <f t="shared" si="1"/>
        <v>134289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16945</v>
      </c>
      <c r="C9" s="11">
        <v>17753</v>
      </c>
      <c r="D9" s="11">
        <v>11508</v>
      </c>
      <c r="E9" s="11">
        <v>2029</v>
      </c>
      <c r="F9" s="11">
        <v>9250</v>
      </c>
      <c r="G9" s="11">
        <v>14441</v>
      </c>
      <c r="H9" s="11">
        <v>2423</v>
      </c>
      <c r="I9" s="11">
        <v>17320</v>
      </c>
      <c r="J9" s="11">
        <v>12584</v>
      </c>
      <c r="K9" s="11">
        <v>10928</v>
      </c>
      <c r="L9" s="11">
        <v>8035</v>
      </c>
      <c r="M9" s="11">
        <v>5969</v>
      </c>
      <c r="N9" s="11">
        <v>5058</v>
      </c>
      <c r="O9" s="11">
        <f>SUM(B9:N9)</f>
        <v>134243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18</v>
      </c>
      <c r="L10" s="13">
        <v>0</v>
      </c>
      <c r="M10" s="13">
        <v>4</v>
      </c>
      <c r="N10" s="13">
        <v>18</v>
      </c>
      <c r="O10" s="11">
        <f>SUM(B10:N10)</f>
        <v>46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357948</v>
      </c>
      <c r="C11" s="13">
        <v>249128</v>
      </c>
      <c r="D11" s="13">
        <v>249532</v>
      </c>
      <c r="E11" s="13">
        <v>49788</v>
      </c>
      <c r="F11" s="13">
        <v>207989</v>
      </c>
      <c r="G11" s="13">
        <v>328337</v>
      </c>
      <c r="H11" s="13">
        <v>40899</v>
      </c>
      <c r="I11" s="13">
        <v>248485</v>
      </c>
      <c r="J11" s="13">
        <v>214758</v>
      </c>
      <c r="K11" s="13">
        <v>332617</v>
      </c>
      <c r="L11" s="13">
        <v>241595</v>
      </c>
      <c r="M11" s="13">
        <v>117820</v>
      </c>
      <c r="N11" s="13">
        <v>73052</v>
      </c>
      <c r="O11" s="11">
        <f>SUM(B11:N11)</f>
        <v>2711948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1.22473118699476</v>
      </c>
      <c r="C16" s="19">
        <v>1.25006141128208</v>
      </c>
      <c r="D16" s="19">
        <v>1.22512662782163</v>
      </c>
      <c r="E16" s="19">
        <v>1.074549150375435</v>
      </c>
      <c r="F16" s="19">
        <v>1.385075121299376</v>
      </c>
      <c r="G16" s="19">
        <v>1.505777782111248</v>
      </c>
      <c r="H16" s="19">
        <v>1.664862813686001</v>
      </c>
      <c r="I16" s="19">
        <v>1.253639814739014</v>
      </c>
      <c r="J16" s="19">
        <v>1.287659549932129</v>
      </c>
      <c r="K16" s="19">
        <v>1.139100756923736</v>
      </c>
      <c r="L16" s="19">
        <v>1.213531436873493</v>
      </c>
      <c r="M16" s="19">
        <v>1.255763860764425</v>
      </c>
      <c r="N16" s="19">
        <v>1.158304812347092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SUM(B19:B29)</f>
        <v>1274053.3999999997</v>
      </c>
      <c r="C18" s="24">
        <f aca="true" t="shared" si="2" ref="C18:O18">SUM(C19:C29)</f>
        <v>935015.5399999999</v>
      </c>
      <c r="D18" s="24">
        <f t="shared" si="2"/>
        <v>770917.1399999999</v>
      </c>
      <c r="E18" s="24">
        <f t="shared" si="2"/>
        <v>237037.03999999998</v>
      </c>
      <c r="F18" s="24">
        <f t="shared" si="2"/>
        <v>841494.21</v>
      </c>
      <c r="G18" s="24">
        <f t="shared" si="2"/>
        <v>1212599.5699999998</v>
      </c>
      <c r="H18" s="24">
        <f t="shared" si="2"/>
        <v>220600.49999999997</v>
      </c>
      <c r="I18" s="24">
        <f t="shared" si="2"/>
        <v>933457.2800000001</v>
      </c>
      <c r="J18" s="24">
        <f t="shared" si="2"/>
        <v>810930.32</v>
      </c>
      <c r="K18" s="24">
        <f t="shared" si="2"/>
        <v>1051942.9500000002</v>
      </c>
      <c r="L18" s="24">
        <f t="shared" si="2"/>
        <v>930186.43</v>
      </c>
      <c r="M18" s="24">
        <f t="shared" si="2"/>
        <v>547490.54</v>
      </c>
      <c r="N18" s="24">
        <f t="shared" si="2"/>
        <v>286513.35000000003</v>
      </c>
      <c r="O18" s="24">
        <f t="shared" si="2"/>
        <v>10052238.270000001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946942.23</v>
      </c>
      <c r="C19" s="30">
        <f aca="true" t="shared" si="3" ref="C19:N19">ROUND((C13+C14)*C7,2)</f>
        <v>696399.28</v>
      </c>
      <c r="D19" s="30">
        <f t="shared" si="3"/>
        <v>597363.94</v>
      </c>
      <c r="E19" s="30">
        <f t="shared" si="3"/>
        <v>202578.56</v>
      </c>
      <c r="F19" s="30">
        <f t="shared" si="3"/>
        <v>576226.45</v>
      </c>
      <c r="G19" s="30">
        <f t="shared" si="3"/>
        <v>748078.71</v>
      </c>
      <c r="H19" s="30">
        <f t="shared" si="3"/>
        <v>126942.12</v>
      </c>
      <c r="I19" s="30">
        <f t="shared" si="3"/>
        <v>688716.3</v>
      </c>
      <c r="J19" s="30">
        <f t="shared" si="3"/>
        <v>592453.25</v>
      </c>
      <c r="K19" s="30">
        <f t="shared" si="3"/>
        <v>846298.74</v>
      </c>
      <c r="L19" s="30">
        <f t="shared" si="3"/>
        <v>700162.22</v>
      </c>
      <c r="M19" s="30">
        <f t="shared" si="3"/>
        <v>400656.04</v>
      </c>
      <c r="N19" s="30">
        <f t="shared" si="3"/>
        <v>228407.21</v>
      </c>
      <c r="O19" s="30">
        <f aca="true" t="shared" si="4" ref="O19:O29">SUM(B19:N19)</f>
        <v>7351225.05</v>
      </c>
    </row>
    <row r="20" spans="1:23" ht="18.75" customHeight="1">
      <c r="A20" s="26" t="s">
        <v>35</v>
      </c>
      <c r="B20" s="30">
        <f>IF(B16&lt;&gt;0,ROUND((B16-1)*B19,2),0)</f>
        <v>212807.45</v>
      </c>
      <c r="C20" s="30">
        <f aca="true" t="shared" si="5" ref="C20:N20">IF(C16&lt;&gt;0,ROUND((C16-1)*C19,2),0)</f>
        <v>174142.59</v>
      </c>
      <c r="D20" s="30">
        <f t="shared" si="5"/>
        <v>134482.53</v>
      </c>
      <c r="E20" s="30">
        <f t="shared" si="5"/>
        <v>15102.06</v>
      </c>
      <c r="F20" s="30">
        <f t="shared" si="5"/>
        <v>221890.47</v>
      </c>
      <c r="G20" s="30">
        <f t="shared" si="5"/>
        <v>378361.59</v>
      </c>
      <c r="H20" s="30">
        <f t="shared" si="5"/>
        <v>84399.1</v>
      </c>
      <c r="I20" s="30">
        <f t="shared" si="5"/>
        <v>174685.87</v>
      </c>
      <c r="J20" s="30">
        <f t="shared" si="5"/>
        <v>170424.84</v>
      </c>
      <c r="K20" s="30">
        <f t="shared" si="5"/>
        <v>117720.8</v>
      </c>
      <c r="L20" s="30">
        <f t="shared" si="5"/>
        <v>149506.64</v>
      </c>
      <c r="M20" s="30">
        <f t="shared" si="5"/>
        <v>102473.34</v>
      </c>
      <c r="N20" s="30">
        <f t="shared" si="5"/>
        <v>36157.96</v>
      </c>
      <c r="O20" s="30">
        <f t="shared" si="4"/>
        <v>1972155.2400000005</v>
      </c>
      <c r="W20" s="62"/>
    </row>
    <row r="21" spans="1:15" ht="18.75" customHeight="1">
      <c r="A21" s="26" t="s">
        <v>36</v>
      </c>
      <c r="B21" s="30">
        <v>56399.99</v>
      </c>
      <c r="C21" s="30">
        <v>38536.45</v>
      </c>
      <c r="D21" s="30">
        <v>22748.07</v>
      </c>
      <c r="E21" s="30">
        <v>9727.56</v>
      </c>
      <c r="F21" s="30">
        <v>28092.54</v>
      </c>
      <c r="G21" s="30">
        <v>45681.01</v>
      </c>
      <c r="H21" s="30">
        <v>4297.88</v>
      </c>
      <c r="I21" s="30">
        <v>31125.87</v>
      </c>
      <c r="J21" s="30">
        <v>31512.32</v>
      </c>
      <c r="K21" s="30">
        <v>48491.3</v>
      </c>
      <c r="L21" s="30">
        <v>41663.32</v>
      </c>
      <c r="M21" s="30">
        <v>20483.19</v>
      </c>
      <c r="N21" s="30">
        <v>12306.33</v>
      </c>
      <c r="O21" s="30">
        <f t="shared" si="4"/>
        <v>391065.83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4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4"/>
        <v>-43404.450000000004</v>
      </c>
    </row>
    <row r="24" spans="1:15" ht="18.75" customHeight="1">
      <c r="A24" s="26" t="s">
        <v>71</v>
      </c>
      <c r="B24" s="30">
        <v>1127.91</v>
      </c>
      <c r="C24" s="30">
        <v>842.72</v>
      </c>
      <c r="D24" s="30">
        <v>685.99</v>
      </c>
      <c r="E24" s="30">
        <v>210.68</v>
      </c>
      <c r="F24" s="30">
        <v>755.37</v>
      </c>
      <c r="G24" s="30">
        <v>1084.23</v>
      </c>
      <c r="H24" s="30">
        <v>197.83</v>
      </c>
      <c r="I24" s="30">
        <v>827.3</v>
      </c>
      <c r="J24" s="30">
        <v>727.1</v>
      </c>
      <c r="K24" s="30">
        <v>937.78</v>
      </c>
      <c r="L24" s="30">
        <v>824.74</v>
      </c>
      <c r="M24" s="30">
        <v>480.45</v>
      </c>
      <c r="N24" s="30">
        <v>267.2</v>
      </c>
      <c r="O24" s="30">
        <f t="shared" si="4"/>
        <v>8969.300000000001</v>
      </c>
    </row>
    <row r="25" spans="1:26" ht="18.75" customHeight="1">
      <c r="A25" s="26" t="s">
        <v>72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618.63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711.23</v>
      </c>
      <c r="M27" s="30">
        <v>402.53</v>
      </c>
      <c r="N27" s="30">
        <v>210.92</v>
      </c>
      <c r="O27" s="30">
        <f t="shared" si="4"/>
        <v>7477.330000000001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75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4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76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4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+B32+B34+B46+B47+B50-B51</f>
        <v>-96260.43</v>
      </c>
      <c r="C31" s="30">
        <f>+C32+C34+C46+C47+C50-C51</f>
        <v>-95605.4</v>
      </c>
      <c r="D31" s="30">
        <f t="shared" si="6"/>
        <v>-57453.82</v>
      </c>
      <c r="E31" s="30">
        <f t="shared" si="6"/>
        <v>-20724.6</v>
      </c>
      <c r="F31" s="30">
        <f t="shared" si="6"/>
        <v>-72248.65</v>
      </c>
      <c r="G31" s="30">
        <f t="shared" si="6"/>
        <v>-102437.41</v>
      </c>
      <c r="H31" s="30">
        <f t="shared" si="6"/>
        <v>-44825.380000000005</v>
      </c>
      <c r="I31" s="30">
        <f t="shared" si="6"/>
        <v>-101339.04000000001</v>
      </c>
      <c r="J31" s="30">
        <f t="shared" si="6"/>
        <v>-64557.229999999996</v>
      </c>
      <c r="K31" s="30">
        <f t="shared" si="6"/>
        <v>-93320.7</v>
      </c>
      <c r="L31" s="30">
        <f t="shared" si="6"/>
        <v>-68391.3</v>
      </c>
      <c r="M31" s="30">
        <f t="shared" si="6"/>
        <v>-31730.71</v>
      </c>
      <c r="N31" s="30">
        <f t="shared" si="6"/>
        <v>-32995.36</v>
      </c>
      <c r="O31" s="30">
        <f t="shared" si="6"/>
        <v>-881890.0299999999</v>
      </c>
    </row>
    <row r="32" spans="1:15" ht="18.75" customHeight="1">
      <c r="A32" s="26" t="s">
        <v>40</v>
      </c>
      <c r="B32" s="31">
        <f>+B33</f>
        <v>-74558</v>
      </c>
      <c r="C32" s="31">
        <f>+C33</f>
        <v>-78113.2</v>
      </c>
      <c r="D32" s="31">
        <f aca="true" t="shared" si="7" ref="D32:O32">+D33</f>
        <v>-50635.2</v>
      </c>
      <c r="E32" s="31">
        <f t="shared" si="7"/>
        <v>-8927.6</v>
      </c>
      <c r="F32" s="31">
        <f t="shared" si="7"/>
        <v>-40700</v>
      </c>
      <c r="G32" s="31">
        <f t="shared" si="7"/>
        <v>-63540.4</v>
      </c>
      <c r="H32" s="31">
        <f t="shared" si="7"/>
        <v>-10661.2</v>
      </c>
      <c r="I32" s="31">
        <f t="shared" si="7"/>
        <v>-76208</v>
      </c>
      <c r="J32" s="31">
        <f t="shared" si="7"/>
        <v>-55369.6</v>
      </c>
      <c r="K32" s="31">
        <f t="shared" si="7"/>
        <v>-48083.2</v>
      </c>
      <c r="L32" s="31">
        <f t="shared" si="7"/>
        <v>-35354</v>
      </c>
      <c r="M32" s="31">
        <f t="shared" si="7"/>
        <v>-26263.6</v>
      </c>
      <c r="N32" s="31">
        <f t="shared" si="7"/>
        <v>-22255.2</v>
      </c>
      <c r="O32" s="31">
        <f t="shared" si="7"/>
        <v>-590669.2</v>
      </c>
    </row>
    <row r="33" spans="1:26" ht="18.75" customHeight="1">
      <c r="A33" s="27" t="s">
        <v>41</v>
      </c>
      <c r="B33" s="16">
        <f>ROUND((-B9)*$G$3,2)</f>
        <v>-74558</v>
      </c>
      <c r="C33" s="16">
        <f aca="true" t="shared" si="8" ref="C33:N33">ROUND((-C9)*$G$3,2)</f>
        <v>-78113.2</v>
      </c>
      <c r="D33" s="16">
        <f t="shared" si="8"/>
        <v>-50635.2</v>
      </c>
      <c r="E33" s="16">
        <f t="shared" si="8"/>
        <v>-8927.6</v>
      </c>
      <c r="F33" s="16">
        <f t="shared" si="8"/>
        <v>-40700</v>
      </c>
      <c r="G33" s="16">
        <f t="shared" si="8"/>
        <v>-63540.4</v>
      </c>
      <c r="H33" s="16">
        <f t="shared" si="8"/>
        <v>-10661.2</v>
      </c>
      <c r="I33" s="16">
        <f t="shared" si="8"/>
        <v>-76208</v>
      </c>
      <c r="J33" s="16">
        <f t="shared" si="8"/>
        <v>-55369.6</v>
      </c>
      <c r="K33" s="16">
        <f t="shared" si="8"/>
        <v>-48083.2</v>
      </c>
      <c r="L33" s="16">
        <f t="shared" si="8"/>
        <v>-35354</v>
      </c>
      <c r="M33" s="16">
        <f t="shared" si="8"/>
        <v>-26263.6</v>
      </c>
      <c r="N33" s="16">
        <f t="shared" si="8"/>
        <v>-22255.2</v>
      </c>
      <c r="O33" s="32">
        <f aca="true" t="shared" si="9" ref="O33:O51">SUM(B33:N33)</f>
        <v>-590669.2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SUM(B35:B44)</f>
        <v>-21702.43</v>
      </c>
      <c r="C34" s="31">
        <f aca="true" t="shared" si="10" ref="C34:O34">SUM(C35:C44)</f>
        <v>-17492.2</v>
      </c>
      <c r="D34" s="31">
        <f t="shared" si="10"/>
        <v>-6818.62</v>
      </c>
      <c r="E34" s="31">
        <f t="shared" si="10"/>
        <v>-11797</v>
      </c>
      <c r="F34" s="31">
        <f t="shared" si="10"/>
        <v>-31548.65</v>
      </c>
      <c r="G34" s="31">
        <f t="shared" si="10"/>
        <v>-38897.01</v>
      </c>
      <c r="H34" s="31">
        <f t="shared" si="10"/>
        <v>-33097.6</v>
      </c>
      <c r="I34" s="31">
        <f t="shared" si="10"/>
        <v>-25131.04</v>
      </c>
      <c r="J34" s="31">
        <f t="shared" si="10"/>
        <v>-9187.63</v>
      </c>
      <c r="K34" s="31">
        <f t="shared" si="10"/>
        <v>-45237.5</v>
      </c>
      <c r="L34" s="31">
        <f t="shared" si="10"/>
        <v>-33037.3</v>
      </c>
      <c r="M34" s="31">
        <f t="shared" si="10"/>
        <v>-5467.11</v>
      </c>
      <c r="N34" s="31">
        <f t="shared" si="10"/>
        <v>-10740.16</v>
      </c>
      <c r="O34" s="31">
        <f t="shared" si="10"/>
        <v>-290154.25000000006</v>
      </c>
    </row>
    <row r="35" spans="1:26" ht="18.75" customHeight="1">
      <c r="A35" s="27" t="s">
        <v>43</v>
      </c>
      <c r="B35" s="33">
        <v>-15430.54</v>
      </c>
      <c r="C35" s="33">
        <v>-12806.14</v>
      </c>
      <c r="D35" s="33">
        <v>-3004.06</v>
      </c>
      <c r="E35" s="33">
        <v>-10625.49</v>
      </c>
      <c r="F35" s="33">
        <v>-27348.34</v>
      </c>
      <c r="G35" s="33">
        <v>-32868</v>
      </c>
      <c r="H35" s="33">
        <v>-10665.84</v>
      </c>
      <c r="I35" s="33">
        <v>-20530.7</v>
      </c>
      <c r="J35" s="33">
        <v>-5144.48</v>
      </c>
      <c r="K35" s="33">
        <v>-40022.83</v>
      </c>
      <c r="L35" s="33">
        <v>-28451.25</v>
      </c>
      <c r="M35" s="33">
        <v>-2795.49</v>
      </c>
      <c r="N35" s="33">
        <v>-9254.31</v>
      </c>
      <c r="O35" s="33">
        <f t="shared" si="9"/>
        <v>-218947.47000000003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-6271.89</v>
      </c>
      <c r="C43" s="33">
        <v>-4686.06</v>
      </c>
      <c r="D43" s="33">
        <v>-3814.56</v>
      </c>
      <c r="E43" s="33">
        <v>-1171.51</v>
      </c>
      <c r="F43" s="33">
        <v>-4200.31</v>
      </c>
      <c r="G43" s="33">
        <v>-6029.01</v>
      </c>
      <c r="H43" s="33">
        <v>-1100.08</v>
      </c>
      <c r="I43" s="33">
        <v>-4600.34</v>
      </c>
      <c r="J43" s="33">
        <v>-4043.15</v>
      </c>
      <c r="K43" s="33">
        <v>-5214.67</v>
      </c>
      <c r="L43" s="33">
        <v>-4586.05</v>
      </c>
      <c r="M43" s="33">
        <v>-2671.62</v>
      </c>
      <c r="N43" s="33">
        <v>-1485.85</v>
      </c>
      <c r="O43" s="33">
        <f t="shared" si="9"/>
        <v>-49875.100000000006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-21331.68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-21331.68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-1066.58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-1066.58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51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52</v>
      </c>
      <c r="B49" s="36">
        <f aca="true" t="shared" si="11" ref="B49:N49">+B18+B31</f>
        <v>1177792.9699999997</v>
      </c>
      <c r="C49" s="36">
        <f t="shared" si="11"/>
        <v>839410.1399999999</v>
      </c>
      <c r="D49" s="36">
        <f t="shared" si="11"/>
        <v>713463.32</v>
      </c>
      <c r="E49" s="36">
        <f t="shared" si="11"/>
        <v>216312.43999999997</v>
      </c>
      <c r="F49" s="36">
        <f t="shared" si="11"/>
        <v>769245.5599999999</v>
      </c>
      <c r="G49" s="36">
        <f t="shared" si="11"/>
        <v>1110162.16</v>
      </c>
      <c r="H49" s="36">
        <f t="shared" si="11"/>
        <v>175775.11999999997</v>
      </c>
      <c r="I49" s="36">
        <f t="shared" si="11"/>
        <v>832118.2400000001</v>
      </c>
      <c r="J49" s="36">
        <f t="shared" si="11"/>
        <v>746373.09</v>
      </c>
      <c r="K49" s="36">
        <f t="shared" si="11"/>
        <v>958622.2500000002</v>
      </c>
      <c r="L49" s="36">
        <f t="shared" si="11"/>
        <v>861795.13</v>
      </c>
      <c r="M49" s="36">
        <f t="shared" si="11"/>
        <v>515759.83</v>
      </c>
      <c r="N49" s="36">
        <f t="shared" si="11"/>
        <v>253517.99000000005</v>
      </c>
      <c r="O49" s="36">
        <f>SUM(B49:N49)</f>
        <v>9170348.24</v>
      </c>
      <c r="P49"/>
      <c r="Q49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 s="43"/>
      <c r="R50"/>
      <c r="S50"/>
    </row>
    <row r="51" spans="1:19" ht="18.75" customHeight="1">
      <c r="A51" s="37" t="s">
        <v>54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55</v>
      </c>
      <c r="B55" s="51">
        <f aca="true" t="shared" si="12" ref="B55:O55">SUM(B56:B66)</f>
        <v>1177792.97</v>
      </c>
      <c r="C55" s="51">
        <f t="shared" si="12"/>
        <v>839410.14</v>
      </c>
      <c r="D55" s="51">
        <f t="shared" si="12"/>
        <v>713463.31</v>
      </c>
      <c r="E55" s="51">
        <f t="shared" si="12"/>
        <v>216312.44</v>
      </c>
      <c r="F55" s="51">
        <f t="shared" si="12"/>
        <v>769245.55</v>
      </c>
      <c r="G55" s="51">
        <f t="shared" si="12"/>
        <v>1110162.15</v>
      </c>
      <c r="H55" s="51">
        <f t="shared" si="12"/>
        <v>175775.12</v>
      </c>
      <c r="I55" s="51">
        <f t="shared" si="12"/>
        <v>832118.24</v>
      </c>
      <c r="J55" s="51">
        <f t="shared" si="12"/>
        <v>746373.09</v>
      </c>
      <c r="K55" s="51">
        <f t="shared" si="12"/>
        <v>958622.24</v>
      </c>
      <c r="L55" s="51">
        <f t="shared" si="12"/>
        <v>861795.14</v>
      </c>
      <c r="M55" s="51">
        <f t="shared" si="12"/>
        <v>515759.83</v>
      </c>
      <c r="N55" s="51">
        <f t="shared" si="12"/>
        <v>253517.99</v>
      </c>
      <c r="O55" s="36">
        <f t="shared" si="12"/>
        <v>9170348.21</v>
      </c>
      <c r="Q55"/>
    </row>
    <row r="56" spans="1:18" ht="18.75" customHeight="1">
      <c r="A56" s="26" t="s">
        <v>56</v>
      </c>
      <c r="B56" s="51">
        <v>961890.42</v>
      </c>
      <c r="C56" s="51">
        <v>597510.62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1559401.04</v>
      </c>
      <c r="P56"/>
      <c r="Q56"/>
      <c r="R56" s="43"/>
    </row>
    <row r="57" spans="1:16" ht="18.75" customHeight="1">
      <c r="A57" s="26" t="s">
        <v>57</v>
      </c>
      <c r="B57" s="51">
        <v>215902.55</v>
      </c>
      <c r="C57" s="51">
        <v>241899.52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457802.06999999995</v>
      </c>
      <c r="P57"/>
    </row>
    <row r="58" spans="1:17" ht="18.75" customHeight="1">
      <c r="A58" s="26" t="s">
        <v>58</v>
      </c>
      <c r="B58" s="52">
        <v>0</v>
      </c>
      <c r="C58" s="52">
        <v>0</v>
      </c>
      <c r="D58" s="31">
        <v>713463.31</v>
      </c>
      <c r="E58" s="52">
        <v>0</v>
      </c>
      <c r="F58" s="52">
        <v>0</v>
      </c>
      <c r="G58" s="52">
        <v>0</v>
      </c>
      <c r="H58" s="51">
        <v>175775.12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889238.43</v>
      </c>
      <c r="Q58"/>
    </row>
    <row r="59" spans="1:18" ht="18.75" customHeight="1">
      <c r="A59" s="26" t="s">
        <v>59</v>
      </c>
      <c r="B59" s="52">
        <v>0</v>
      </c>
      <c r="C59" s="52">
        <v>0</v>
      </c>
      <c r="D59" s="52">
        <v>0</v>
      </c>
      <c r="E59" s="31">
        <v>216312.44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216312.44</v>
      </c>
      <c r="R59"/>
    </row>
    <row r="60" spans="1:19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31">
        <v>769245.55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769245.55</v>
      </c>
      <c r="S60"/>
    </row>
    <row r="61" spans="1:20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1110162.15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1110162.15</v>
      </c>
      <c r="T61"/>
    </row>
    <row r="62" spans="1:21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832118.24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832118.24</v>
      </c>
      <c r="U62"/>
    </row>
    <row r="63" spans="1:22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746373.09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746373.09</v>
      </c>
      <c r="V63"/>
    </row>
    <row r="64" spans="1:23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958622.24</v>
      </c>
      <c r="L64" s="31">
        <v>861795.14</v>
      </c>
      <c r="M64" s="52">
        <v>0</v>
      </c>
      <c r="N64" s="52">
        <v>0</v>
      </c>
      <c r="O64" s="36">
        <f t="shared" si="13"/>
        <v>1820417.38</v>
      </c>
      <c r="P64"/>
      <c r="W64"/>
    </row>
    <row r="65" spans="1:25" ht="18.75" customHeight="1">
      <c r="A65" s="26" t="s">
        <v>65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515759.83</v>
      </c>
      <c r="N65" s="52">
        <v>0</v>
      </c>
      <c r="O65" s="36">
        <f t="shared" si="13"/>
        <v>515759.83</v>
      </c>
      <c r="R65"/>
      <c r="Y65"/>
    </row>
    <row r="66" spans="1:26" ht="18.75" customHeight="1">
      <c r="A66" s="38" t="s">
        <v>66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253517.99</v>
      </c>
      <c r="O66" s="55">
        <f t="shared" si="13"/>
        <v>253517.99</v>
      </c>
      <c r="P66"/>
      <c r="S66"/>
      <c r="Z66"/>
    </row>
    <row r="67" spans="1:12" ht="21" customHeight="1">
      <c r="A67" s="56" t="s">
        <v>80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10" spans="2:14" ht="13.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2022-02-24T18:52:23Z</dcterms:modified>
  <cp:category/>
  <cp:version/>
  <cp:contentType/>
  <cp:contentStatus/>
</cp:coreProperties>
</file>